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izz\Documents\DPCoe\Post-publicazione\2024\Gennaio 2024\Accordi Coesione\19_01_2024\Piemonte\"/>
    </mc:Choice>
  </mc:AlternateContent>
  <xr:revisionPtr revIDLastSave="0" documentId="13_ncr:1_{4A706B89-AED5-4CED-8F12-F08261CC8E60}" xr6:coauthVersionLast="47" xr6:coauthVersionMax="47" xr10:uidLastSave="{00000000-0000-0000-0000-000000000000}"/>
  <bookViews>
    <workbookView xWindow="-110" yWindow="-110" windowWidth="19420" windowHeight="10300" tabRatio="671" xr2:uid="{00000000-000D-0000-FFFF-FFFF00000000}"/>
  </bookViews>
  <sheets>
    <sheet name="Tabella Articolo 3" sheetId="10" r:id="rId1"/>
    <sheet name="AllegatoA1_Crono_procedurale" sheetId="2" r:id="rId2"/>
    <sheet name="Allegato A2_Anticipzioni" sheetId="9" r:id="rId3"/>
    <sheet name="Allegato B1_PianoFin_Accordo" sheetId="4" r:id="rId4"/>
    <sheet name="Allegato B2_PianoFin_Interv" sheetId="5" r:id="rId5"/>
  </sheets>
  <definedNames>
    <definedName name="_xlnm._FilterDatabase" localSheetId="2" hidden="1">'Allegato A2_Anticipzioni'!$A$2:$F$39</definedName>
    <definedName name="_xlnm._FilterDatabase" localSheetId="4" hidden="1">'Allegato B2_PianoFin_Interv'!$A$2:$R$19</definedName>
    <definedName name="_xlnm._FilterDatabase" localSheetId="1" hidden="1">AllegatoA1_Crono_procedurale!$A$1:$O$20</definedName>
    <definedName name="_xlnm._FilterDatabase" localSheetId="0" hidden="1">'Tabella Articolo 3'!$A$1:$R$23</definedName>
    <definedName name="_xlnm.Print_Area" localSheetId="2">'Allegato A2_Anticipzioni'!$A$1:$F$38</definedName>
    <definedName name="_xlnm.Print_Area" localSheetId="4">'Allegato B2_PianoFin_Interv'!$A$1:$R$19</definedName>
    <definedName name="_xlnm.Print_Area" localSheetId="0">'Tabella Articolo 3'!$A$1:$K$18</definedName>
    <definedName name="_xlnm.Print_Titles" localSheetId="2">'Allegato A2_Anticipzioni'!#REF!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6" i="10" l="1"/>
  <c r="J15" i="10"/>
  <c r="D16" i="10"/>
  <c r="J5" i="10"/>
  <c r="J6" i="10"/>
  <c r="J7" i="10"/>
  <c r="J8" i="10"/>
  <c r="J9" i="10"/>
  <c r="J10" i="10"/>
  <c r="J11" i="10"/>
  <c r="J12" i="10"/>
  <c r="J13" i="10"/>
  <c r="J4" i="10"/>
  <c r="F14" i="10"/>
  <c r="G14" i="10"/>
  <c r="H14" i="10"/>
  <c r="I14" i="10"/>
  <c r="E14" i="10"/>
  <c r="D5" i="10"/>
  <c r="D6" i="10"/>
  <c r="D7" i="10"/>
  <c r="D8" i="10"/>
  <c r="D9" i="10"/>
  <c r="D10" i="10"/>
  <c r="D11" i="10"/>
  <c r="D12" i="10"/>
  <c r="D13" i="10"/>
  <c r="D4" i="10"/>
  <c r="K14" i="10"/>
  <c r="C14" i="10"/>
  <c r="C16" i="10" s="1"/>
  <c r="B14" i="10"/>
  <c r="B16" i="10" s="1"/>
  <c r="J14" i="10" l="1"/>
  <c r="D14" i="10"/>
  <c r="E35" i="9"/>
  <c r="R19" i="5" l="1"/>
  <c r="P19" i="5"/>
  <c r="O19" i="5"/>
  <c r="N19" i="5"/>
  <c r="J19" i="5"/>
  <c r="I19" i="5"/>
  <c r="H19" i="5"/>
  <c r="G19" i="5"/>
  <c r="M15" i="5"/>
  <c r="M19" i="5" s="1"/>
  <c r="L15" i="5"/>
  <c r="L19" i="5" s="1"/>
  <c r="K15" i="5"/>
  <c r="K19" i="5" s="1"/>
  <c r="Q7" i="5"/>
  <c r="Q19" i="5" s="1"/>
  <c r="J3" i="4"/>
  <c r="I20" i="2"/>
  <c r="H20" i="2"/>
  <c r="G20" i="2"/>
</calcChain>
</file>

<file path=xl/sharedStrings.xml><?xml version="1.0" encoding="utf-8"?>
<sst xmlns="http://schemas.openxmlformats.org/spreadsheetml/2006/main" count="479" uniqueCount="213">
  <si>
    <t>Accordo per la Coesione Governo - Regione Piemonte
Allegato A1 Programma di interventi e le linee di azione con cronoprogramma procedurale</t>
  </si>
  <si>
    <t>ID</t>
  </si>
  <si>
    <t>AMMINISTRAZIONE</t>
  </si>
  <si>
    <t>AREATEMATICA</t>
  </si>
  <si>
    <t>LINEA DI INTERVENTO</t>
  </si>
  <si>
    <t>CUP</t>
  </si>
  <si>
    <t>TITOLO</t>
  </si>
  <si>
    <t xml:space="preserve">COSTO TOTALE </t>
  </si>
  <si>
    <t>IMPORTO RICHIESTO FSC 21-27</t>
  </si>
  <si>
    <t>COFINANZIAMENTO CON ALTRE RISORSE</t>
  </si>
  <si>
    <t>PROGRAMMAZIONE</t>
  </si>
  <si>
    <t>PROGETTAZIONE</t>
  </si>
  <si>
    <t>ESECUZIONE</t>
  </si>
  <si>
    <t>PREVISIONE INIZIO</t>
  </si>
  <si>
    <t>PREVISIONE FINE</t>
  </si>
  <si>
    <t>FSCRI_RI_1232</t>
  </si>
  <si>
    <t>DIREZIONE SANITÀ REGIONE PIEMONTE - VERRANNO INDIVIDUATE LE SINGOLE ASR + AZIENDA ZERO</t>
  </si>
  <si>
    <t>10.SOCIALE E SALUTE</t>
  </si>
  <si>
    <t>10.02 STRUTTURE E ATTREZZATURE SANITARIE</t>
  </si>
  <si>
    <t>POTENZIAMENTO ED EFFICIENTAMENTO DELLA MEDICINA TERRITORIALE/OSPEDALIERA</t>
  </si>
  <si>
    <t>1_SEMESTRE_2023</t>
  </si>
  <si>
    <t>2_SEMESTRE_2024</t>
  </si>
  <si>
    <t>2_SEMESTRE_2025</t>
  </si>
  <si>
    <t>2_SEMESTRE_2029</t>
  </si>
  <si>
    <t>FSCRI_RI_1234</t>
  </si>
  <si>
    <t>AMMODERNAMENTO DEL PARCO TECNOLOGICO (APPARECCHIATURE/ATTREZZATURE SANITARIE) E ARREDI</t>
  </si>
  <si>
    <t>1_SEMESTRE_2025</t>
  </si>
  <si>
    <t>2_SEMESTRE_2027</t>
  </si>
  <si>
    <t>FSCRI_RI_1235</t>
  </si>
  <si>
    <t>DIREZIONE SANITÀ REGIONE PIEMONTE - VERRANNO INDIVIDUATE LE SINGOLE ASR</t>
  </si>
  <si>
    <t>04.ENERGIA</t>
  </si>
  <si>
    <t>04.01 EFFICIENZA ENERGETICA</t>
  </si>
  <si>
    <t>RIQUALIFICAZIONE ENERGETICA DELLE STRUTTURE SANITARIE (CAPPOTTO, RIFACIMENTI IMPIANTI, ECT.)</t>
  </si>
  <si>
    <t>FSCRI_RI_13</t>
  </si>
  <si>
    <t>REGIONE PIEMONTE</t>
  </si>
  <si>
    <t>12.CAPACITÀ AMMINISTRATIVA</t>
  </si>
  <si>
    <t>12.02 ASSISTENZA TECNICA</t>
  </si>
  <si>
    <t>ASSISTENZA TECNICA FSC 2021 - 2027</t>
  </si>
  <si>
    <t>2_SEMESTRE_2023</t>
  </si>
  <si>
    <t>1_SEMESTRE_2024</t>
  </si>
  <si>
    <t>FSCRI_RI_147</t>
  </si>
  <si>
    <t>REGIONE - PIEMONTE - SETTORE SPORT E TEMPO LIBERO - LA PROCEDURA AD EVIDENZIA PUBBLICA INDIVIDUERÀ I BENEFICIARI</t>
  </si>
  <si>
    <t>SVILUPPO, VALORIZZAZIONE E RIQUALIFICAZIONE DEGLI SPORT MONTANI DA ATTUARSI TRAMITE BANDO</t>
  </si>
  <si>
    <t>2_SEMESTRE_2030</t>
  </si>
  <si>
    <t>FSCRI_RI_174</t>
  </si>
  <si>
    <t>COMUNE DI PRAGELATO</t>
  </si>
  <si>
    <t>RISTRUTTURAZIONE E AMPLIAMENTO LOCALI CENTRO DI SCI NORDICO</t>
  </si>
  <si>
    <t>FSCRI_RI_176</t>
  </si>
  <si>
    <t>ADEGUAMENTO STRUTTURE PER ACCOGLIERE GLI ATLETI DISABILI</t>
  </si>
  <si>
    <t>FSCRI_RI_181</t>
  </si>
  <si>
    <t>OPERE DI AVVICINAMENTO ALLE UNIVERSIADI DI TORINO 2025</t>
  </si>
  <si>
    <t>FSCRI_RI_182</t>
  </si>
  <si>
    <t>REGIONE PIEMONTE - BANDO IN CORSO DI ATTIVAZIONE (APERTURA 24/8/23 - CHIUSURA 25/09/2023); SI INDIVIDUERANNO I COMUNI BENEFICIARI</t>
  </si>
  <si>
    <t>08.RIQUALIFICAZIONE URBANA</t>
  </si>
  <si>
    <t>08.01 EDILIZIA E SPAZI PUBBLICI</t>
  </si>
  <si>
    <t>AVVISO PER GLI ANNI 2023-2025 PER IL FINANZIAMENTO DEGLI ACCORDI DI PROGRAMMA</t>
  </si>
  <si>
    <t>2_SEMESTRE_2028</t>
  </si>
  <si>
    <t>FSCRI_RI_193</t>
  </si>
  <si>
    <t>COMUNE DI BARDONECCHIA</t>
  </si>
  <si>
    <t>UNIVERSIADI 2025 - INTERVENTI PER LO SVOLGIMENTO DELLE GARE DI SCI ALPINO, SNOWBOARD E FREESTYLE</t>
  </si>
  <si>
    <t>FSCRI_RI_201</t>
  </si>
  <si>
    <t>06.CULTURA</t>
  </si>
  <si>
    <t>06.01 PATRIMONIO E PAESAGGIO</t>
  </si>
  <si>
    <t>PALAZZO CISTERNA – HUB DELLE PA LOCALI</t>
  </si>
  <si>
    <t>FSCRI_RI_25</t>
  </si>
  <si>
    <t>REGIONE PIEMONTE - SOGGETTO ATTUATORE DEL BANDO - IN SEGUITO SI INDIVIDUERANNO I BENEFICIARI DEI PROGETTI</t>
  </si>
  <si>
    <t>STRATEGIE TERRITORIALI D'AREA OMOGENEA</t>
  </si>
  <si>
    <t>FSCRI_RI_27</t>
  </si>
  <si>
    <t>TRENITALIA S.P.A.</t>
  </si>
  <si>
    <t>07.TRASPORTI E MOBILITÀ</t>
  </si>
  <si>
    <t>07.02 TRASPORTO FERROVIARIO</t>
  </si>
  <si>
    <t>ACQUISTO TRENI PER EFFETTUAZIONE DEI SERVIZI DI TRASPORTO FERROVIARIO REGIONALE - REGIONE PIEMONTE</t>
  </si>
  <si>
    <t>2_SEMESTRE_2026</t>
  </si>
  <si>
    <t>FSCRI_RI_542</t>
  </si>
  <si>
    <t>RIQUALIFICAZIONE E RIGENERAZIONE URBANA DELL'EX SEDE GIUDICI DI PACE,TORINO.</t>
  </si>
  <si>
    <t>1_SEMESTRE_2028</t>
  </si>
  <si>
    <t>NUOVO</t>
  </si>
  <si>
    <t>Realizzazione nuovo stadio del biathlon e pista da ski roll</t>
  </si>
  <si>
    <t>03.COMPETITIVITÀ IMPRESE</t>
  </si>
  <si>
    <t>03.01 INDUSTRIA E SERVIZI</t>
  </si>
  <si>
    <t>ATTUAZIONE PIANO REGIONALE DI QUALITA DELL'ARIA: INCENTIVI PER RINNOVO FLOTTE DELLE IMPRESE PIEMONTESI</t>
  </si>
  <si>
    <t>Totale</t>
  </si>
  <si>
    <t>Accordo per la Coesione Governo - Regione Piemonte
Allegato A2 Elenco interventi finanziati in anticipazione FSC 21-27</t>
  </si>
  <si>
    <t>AreaTematica</t>
  </si>
  <si>
    <t>Linea di Intervento</t>
  </si>
  <si>
    <t>Cup</t>
  </si>
  <si>
    <t>Titolo</t>
  </si>
  <si>
    <t>Importo FSC 21-27 (anticipazione)</t>
  </si>
  <si>
    <t>05.Ambiente e risorse naturali</t>
  </si>
  <si>
    <t>BONIFICHE</t>
  </si>
  <si>
    <t>B37H21003830006</t>
  </si>
  <si>
    <t>Sponda sx del Po (Parco Fluviale del Po Torinese) – Area Cantababbio  Mezzaluna (ex Cava Pedrale)</t>
  </si>
  <si>
    <t>E61B21002960005</t>
  </si>
  <si>
    <t>MESSA IN SICUREZZA PERMANENTE DELL'AREA EX DISCARICA MONTEFIBRE</t>
  </si>
  <si>
    <t>E19H19000130006</t>
  </si>
  <si>
    <t>interventi di bonifica sulla copertura del'ex palazzo municipale, medante rimozione di manufatti contenenti amianto</t>
  </si>
  <si>
    <t>B35I18000920007</t>
  </si>
  <si>
    <t>LAVORI DI SOSTITUZIONE DELLA COPERTURA IN CEMENTO-AMIANTO DEL BLOCCO LOCULI CENTRALE COLLOCATO ALL'INTERNO DEL CIMITERO DI CANDELO</t>
  </si>
  <si>
    <t>C99G19000100006</t>
  </si>
  <si>
    <t>LAVORI DI RIFACIMENTO E BONIFICA MANTO DI COPERTURA MAGAZZINO COMUNALE VIA BERNEZZO. CODICE CUP C99G19000100006</t>
  </si>
  <si>
    <t>C99G19000110006</t>
  </si>
  <si>
    <t>LAVORI DI RIFACIMENTO E BONIFICA MANTO DI COPERTURA EX SCUOLA COMUNALE SAN LORENZO. CODICE C.U.P. C99G19000110006.</t>
  </si>
  <si>
    <t>H17H21000940006</t>
  </si>
  <si>
    <t>Realizzazione di opere per la messa in sicurezza e la bonifica di copertura contenente fibre di amianto con successivo rifacimento, all’interno del cimitero comunale del Capoluogo in Comune di Castelletto Uzzone.</t>
  </si>
  <si>
    <t>G17H21001750005</t>
  </si>
  <si>
    <t>Bonifica materiali contenenti amianto presso ex edificio scolastico Madonna del Popolo.</t>
  </si>
  <si>
    <t>J79G19000060001</t>
  </si>
  <si>
    <t>Interventi di bonifica di manufatti contenenti amianto nel cimitero comunale</t>
  </si>
  <si>
    <t>F37F18000000001</t>
  </si>
  <si>
    <t>LAVORI DI MANUTENZIONE STRAORDINARIA AL MANTO DI COPERTURA DI EDIFICIO DI PROPRIETA' COMUNALE CON RIMOSIONE LASTRE IN FIBROCEMENTO-AMIANTO SITO IN VIA SAN GIOVANNI BOSCO</t>
  </si>
  <si>
    <t>E79J20001610004</t>
  </si>
  <si>
    <t>Piano della caratterizzazione ai sensi del D.Lgs. 152/06 e s.m.i. del sito ex Cava Borra, Montanaro (TO)</t>
  </si>
  <si>
    <t>E69D16004710005</t>
  </si>
  <si>
    <t>Rifunzionalizzazione immobile ex Mattatoio comunale di via Restano - Adeguamento delle infrastrutture destinate ai servizi formativi e didattici</t>
  </si>
  <si>
    <t>E67B15000180001</t>
  </si>
  <si>
    <t>Opere di Messa in sicurezza permanente discarica lapidea lato Corio e opere idrauliche in Torrente Fandaglia. Progetto definitivo aggiornato alla variante di integrazione progettuale - Ambito di Intervento 13</t>
  </si>
  <si>
    <t>E84H20001280004</t>
  </si>
  <si>
    <t>Bonifica e sostituzione coperture cimitero del capoluogo</t>
  </si>
  <si>
    <t>Bonifica e sostituzione coperture cimitero Frazione San Bovo</t>
  </si>
  <si>
    <t xml:space="preserve"> RISORSE IDRICHE</t>
  </si>
  <si>
    <t>E51B21001710005</t>
  </si>
  <si>
    <t>Sviluppo modellistica  idrogeologica e delle conoscenze di supporto al piano di bilancio idrico delle acque sotterranee</t>
  </si>
  <si>
    <t>H97H20007700005</t>
  </si>
  <si>
    <t>Miglioramento delle condizioni idromorfologiche e contenimento Reynutria japonica nel Rio Sogna</t>
  </si>
  <si>
    <t>J47H21003240007</t>
  </si>
  <si>
    <t>Miglioramento assetto forestale e di lotta alle esotiche invasive nei Comuni di Temolino e Ovada (AL)</t>
  </si>
  <si>
    <t>J77H21003560007</t>
  </si>
  <si>
    <t xml:space="preserve">INTERVENTI DI CONTENIMENTO DELLA CANNUCCIA DI PALUDE SUL RIO NIZZA NEL TRATTO COMPRESO NEI COMUNI DI AGLIANO TERME, MOASCA E CASTELNUOVO CALCEA, IN PROVINCIA DI ASTI </t>
  </si>
  <si>
    <t>J67H21005300007</t>
  </si>
  <si>
    <t>PROGETTI ESECUTIVI DI MIGLIORAMENTO FORESTALE e RICOSTITUZIONE BOSCHIVA. COMUNI DI CASTELLETTO CERVO E GIFFLENGA</t>
  </si>
  <si>
    <t>03.Competitività imprese</t>
  </si>
  <si>
    <t>INDUSTRIA E SERVIZI</t>
  </si>
  <si>
    <t>0624_PIE</t>
  </si>
  <si>
    <t xml:space="preserve">Finanziamento dell’attuazione degli  interventi in materia di diritto allo studio universitario di cui  all’art. 5 della legge regionale 16/1992 per l’a.a. 2021/2022 </t>
  </si>
  <si>
    <t>INDUSTRIA E SERVIZI (Turismo)</t>
  </si>
  <si>
    <t>1658_PIE</t>
  </si>
  <si>
    <t>Intervento a supporto delle PMI ed enti no profit che svolgono attività ricettiva</t>
  </si>
  <si>
    <t>1659_PIE</t>
  </si>
  <si>
    <t>Intervento a supporto delle PMI ed ent ipubblici che gestiscono impianti sciistici</t>
  </si>
  <si>
    <t>0622_PIE</t>
  </si>
  <si>
    <t>Interventi integrati per l'acquisizione di aziende in crisi, di impianti produttivi chiusi o a rischio di chiusura</t>
  </si>
  <si>
    <t>06.Cultura</t>
  </si>
  <si>
    <t>ATTIVITA’ CULTURALI</t>
  </si>
  <si>
    <t>F17H21005040001</t>
  </si>
  <si>
    <t>MUSEO REGIONALE DI SCIENZE NATURALI - RECUPERO SPAZI IMMOBILE VINCOLATO VIA GIOLITTI 36 TORINO</t>
  </si>
  <si>
    <t>02.Digitalizzazione</t>
  </si>
  <si>
    <t>TECNOLOGIE E SERVIZI DIGITALI</t>
  </si>
  <si>
    <t>J69J21013830001</t>
  </si>
  <si>
    <t xml:space="preserve">Digitalizzazione e sviluppo del sistema informativo regionale </t>
  </si>
  <si>
    <t>J19J21024030001</t>
  </si>
  <si>
    <t>Infrastruttura ICT per gruppi di lavoro on-line e off-line</t>
  </si>
  <si>
    <t>11.Istruzione e formazione</t>
  </si>
  <si>
    <t>EDUCAZIONE E FORMAZIONE</t>
  </si>
  <si>
    <t>0625_PIE</t>
  </si>
  <si>
    <t>Sostegno a progetti strategici di investimento sulla specializzazione del capitale umano, in coerenza alle scelte di investimento del sistema imprenditoriale regionale - integrazione di iniziative finanziate con altri fondi. Indirizzi per la programmazione triennale in materia di offerta formativa di IeFP</t>
  </si>
  <si>
    <t>0626_PIE</t>
  </si>
  <si>
    <t>Sostegno a progetti strategici di investimento sulla specializzazione del capitale umano, in coerenza alle scelte di investimento del sistema imprenditoriale regionale - integrazione di iniziative finanziate con altri fondi. - Attività formative finalizzate all'occupazione</t>
  </si>
  <si>
    <t>0627_PIE</t>
  </si>
  <si>
    <t>Sostegno a progetti strategici di investimento sulla specializzazione del capitale umano, in coerenza alle scelte di investimento del sistema imprenditoriale regionale - integrazione di iniziative finanziate con altri fondi.- Programmazione integrata dell’offerta formativa regionale del Sistema di Istruzione e formazione tecnica superiore</t>
  </si>
  <si>
    <t>0628_PIE</t>
  </si>
  <si>
    <t>Sostegno a progetti strategici di investimento sulla specializzazione del capitale umano, in coerenza alle scelte di investimento del sistema imprenditoriale regionale - integrazione di iniziative finanziate con altri fondi. - Programmazione integrata dell’offerta formativa regionale del Sistema di Istruzione e formazione tecnica superiore</t>
  </si>
  <si>
    <t xml:space="preserve">07.TRASPORTI E MOBILITÀ </t>
  </si>
  <si>
    <t>J71B20000060001</t>
  </si>
  <si>
    <t xml:space="preserve">S.P. N. 92 di Castiglione. Costruzione Nuovo Ponte sul fiume PO al km 1+450  nei comuni di Castiglione Torinese e Settimo Torinese.  </t>
  </si>
  <si>
    <t>J41B19000280001</t>
  </si>
  <si>
    <t>SP 31 bis del Monferrato dal km 8 + 700 al km 10 + 332. Costruzione del ponte sulla Dora Baltea a Borgo Revel e adeguamento della strada</t>
  </si>
  <si>
    <t>I81B20000070001</t>
  </si>
  <si>
    <t>SP 159 – Tratta Benevagienna – Monchiero. Ponte Mulino di Monchiero sul fiume Tanaro al km 8+200 - Lavori di ricostruzione.</t>
  </si>
  <si>
    <t>J47H20000060003</t>
  </si>
  <si>
    <r>
      <rPr>
        <sz val="11"/>
        <color rgb="FF000000"/>
        <rFont val="Calibri"/>
        <family val="2"/>
        <charset val="1"/>
      </rPr>
      <t xml:space="preserve">S.P. 27 “Castello D’Annone – Nizza Monferrato” - </t>
    </r>
    <r>
      <rPr>
        <sz val="10"/>
        <rFont val="Arial"/>
        <family val="2"/>
        <charset val="1"/>
      </rPr>
      <t>Interventi urgenti di messa in sicurezza del ponte sul fiume Tanaro al km 1+100  nel Comune di Rocchetta Tanaro.</t>
    </r>
  </si>
  <si>
    <t>PATRIMONIO E PAESAGGIO</t>
  </si>
  <si>
    <t xml:space="preserve">B88D23000020006 </t>
  </si>
  <si>
    <t>Restauro e riqualificazione dell’Ospedaletto Antoniano nella precettoria di Sant’antonio di Ranverso</t>
  </si>
  <si>
    <t>Accordo per la Coesione Governo - Regione Piemonte
Allegato B1 - Piano finanziario di spesa dell’Accordo per annualità (solo quota FSC 21-27 ordinaria)</t>
  </si>
  <si>
    <t>Assegnazione ordinaria FSC 21-27</t>
  </si>
  <si>
    <t>Accordo per la Coesione Governo - Regione Piemonte
Allegato B2 - Piano finanziario di spesa per singolo intervento (solo quota FSC 21-27 ordinaria)</t>
  </si>
  <si>
    <t>Note</t>
  </si>
  <si>
    <t>Nuovo inserimento</t>
  </si>
  <si>
    <t>Intervento del valore di 44.000 stralciato in quanto già finanziato dal PNRR</t>
  </si>
  <si>
    <t>Intervento del valore di 3.000.000,00 stralciato in quanto già finanziato dal PNRR</t>
  </si>
  <si>
    <t>Intervento del valore di 3.443.647,75 stralciato in quanto già finanziato dal PNRR</t>
  </si>
  <si>
    <t>Intervento del valore di 69.600,00 stralciato in quanto già finanziato dal PNRR</t>
  </si>
  <si>
    <t>Intervento del valore di 102.495,69 stralciato in quanto già finanziato dal PNRR</t>
  </si>
  <si>
    <t>Intervento del valore di 16.100 stralciato in quanto già finanziato dal PNRR</t>
  </si>
  <si>
    <t>Intervento del valore di 5.839.000,00 stralciato in quanto già finanziato dal PNRR</t>
  </si>
  <si>
    <t>Intervento del valore di 735.869,00 stralciato in quanto già finanziato dal PNRR</t>
  </si>
  <si>
    <t xml:space="preserve">TRASPORTO STRADALE </t>
  </si>
  <si>
    <t>AMBITI DI INTERVENTO</t>
  </si>
  <si>
    <t>Assegnazione FSC 21-27</t>
  </si>
  <si>
    <t>Cofinanziamento nuovi interventi</t>
  </si>
  <si>
    <t>Ammontare complessivo investimenti</t>
  </si>
  <si>
    <t>Numero interventi/
linee di azione</t>
  </si>
  <si>
    <t>Risorse FSC 
21-27 
(ass. ordinaria)</t>
  </si>
  <si>
    <t>(1) Risorse FSC 
21-27 (Anticipazione)</t>
  </si>
  <si>
    <t>Totale Assegnazione
FSC 21-27</t>
  </si>
  <si>
    <t>Totale Co-finanziamento con altre risorse</t>
  </si>
  <si>
    <t>Ambiente e risorse naturali</t>
  </si>
  <si>
    <t>Trasporti e mobilità</t>
  </si>
  <si>
    <t>Riqualificazione urbana</t>
  </si>
  <si>
    <t>Sociale e salute</t>
  </si>
  <si>
    <t>Istruzione e formazione</t>
  </si>
  <si>
    <t>Capacità amministrativa</t>
  </si>
  <si>
    <t>Totale Ambiti di Intervento</t>
  </si>
  <si>
    <t>Cofinanziamento PR (ove applicabile)</t>
  </si>
  <si>
    <t>Digitalizzazione</t>
  </si>
  <si>
    <t>Competitività imprese</t>
  </si>
  <si>
    <t>Energia</t>
  </si>
  <si>
    <t>Cultura</t>
  </si>
  <si>
    <t>Altre Risorse Ordinarie Regionali e Locali</t>
  </si>
  <si>
    <t>Altre Risorse Ordinarie Nazionali</t>
  </si>
  <si>
    <t>PNRR</t>
  </si>
  <si>
    <t>FSC PSC Piemonte</t>
  </si>
  <si>
    <t>Totale Generale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</si>
</sst>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€_-;\-* #,##0.00\ _€_-;_-* &quot;-&quot;??\ _€_-;_-@_-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</numFmts>
  <fonts count="22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2"/>
      <color rgb="FF000000"/>
      <name val="Calibri Light"/>
      <family val="2"/>
      <charset val="1"/>
    </font>
    <font>
      <b/>
      <sz val="11"/>
      <color rgb="FF000000"/>
      <name val="Calibri"/>
      <family val="2"/>
      <charset val="1"/>
    </font>
    <font>
      <b/>
      <sz val="16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Arial"/>
      <family val="2"/>
      <charset val="1"/>
    </font>
    <font>
      <b/>
      <sz val="14"/>
      <color rgb="FF000000"/>
      <name val="Calibri"/>
      <family val="2"/>
      <charset val="1"/>
    </font>
    <font>
      <b/>
      <sz val="11"/>
      <name val="Calibri"/>
      <family val="2"/>
      <charset val="1"/>
    </font>
    <font>
      <b/>
      <sz val="14"/>
      <name val="Calibri"/>
      <family val="2"/>
      <charset val="1"/>
    </font>
    <font>
      <b/>
      <sz val="18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02060"/>
        <bgColor rgb="FF000080"/>
      </patternFill>
    </fill>
    <fill>
      <patternFill patternType="solid">
        <fgColor rgb="FFB4C7E7"/>
        <bgColor rgb="FFCCCC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166" fontId="16" fillId="0" borderId="0" applyBorder="0" applyProtection="0"/>
    <xf numFmtId="165" fontId="16" fillId="0" borderId="0" applyBorder="0" applyProtection="0"/>
    <xf numFmtId="165" fontId="16" fillId="0" borderId="0" applyBorder="0" applyProtection="0"/>
    <xf numFmtId="165" fontId="16" fillId="0" borderId="0" applyBorder="0" applyProtection="0"/>
    <xf numFmtId="166" fontId="16" fillId="0" borderId="0" applyBorder="0" applyProtection="0"/>
    <xf numFmtId="0" fontId="2" fillId="0" borderId="0"/>
    <xf numFmtId="0" fontId="16" fillId="0" borderId="0"/>
    <xf numFmtId="167" fontId="16" fillId="0" borderId="0" applyBorder="0" applyProtection="0"/>
    <xf numFmtId="0" fontId="1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1" xfId="0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65" fontId="16" fillId="0" borderId="1" xfId="3" applyBorder="1" applyAlignment="1" applyProtection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6" fillId="2" borderId="8" xfId="0" applyFont="1" applyFill="1" applyBorder="1" applyAlignment="1">
      <alignment horizontal="center" vertical="center" wrapText="1"/>
    </xf>
    <xf numFmtId="166" fontId="16" fillId="0" borderId="1" xfId="1" applyBorder="1" applyProtection="1"/>
    <xf numFmtId="166" fontId="4" fillId="0" borderId="0" xfId="0" applyNumberFormat="1" applyFont="1"/>
    <xf numFmtId="0" fontId="4" fillId="0" borderId="0" xfId="0" applyFont="1"/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166" fontId="4" fillId="0" borderId="1" xfId="0" applyNumberFormat="1" applyFont="1" applyBorder="1"/>
    <xf numFmtId="166" fontId="0" fillId="0" borderId="1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12" fillId="0" borderId="0" xfId="0" applyFont="1"/>
    <xf numFmtId="4" fontId="13" fillId="0" borderId="1" xfId="0" applyNumberFormat="1" applyFont="1" applyBorder="1" applyAlignment="1" applyProtection="1">
      <alignment horizontal="right" vertical="center" wrapText="1"/>
      <protection locked="0"/>
    </xf>
    <xf numFmtId="49" fontId="4" fillId="0" borderId="0" xfId="0" applyNumberFormat="1" applyFont="1" applyAlignment="1">
      <alignment horizontal="right"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14" fillId="0" borderId="0" xfId="0" applyNumberFormat="1" applyFont="1" applyAlignment="1" applyProtection="1">
      <alignment horizontal="right" vertical="center" wrapText="1"/>
      <protection locked="0"/>
    </xf>
    <xf numFmtId="0" fontId="4" fillId="0" borderId="0" xfId="0" applyFont="1" applyAlignment="1">
      <alignment horizontal="center" wrapText="1"/>
    </xf>
    <xf numFmtId="49" fontId="2" fillId="0" borderId="0" xfId="0" applyNumberFormat="1" applyFont="1" applyAlignment="1">
      <alignment vertical="center" wrapText="1"/>
    </xf>
    <xf numFmtId="4" fontId="15" fillId="0" borderId="0" xfId="0" applyNumberFormat="1" applyFont="1" applyAlignment="1" applyProtection="1">
      <alignment horizontal="right" vertical="center" wrapText="1"/>
      <protection locked="0"/>
    </xf>
    <xf numFmtId="164" fontId="0" fillId="0" borderId="0" xfId="0" applyNumberFormat="1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166" fontId="16" fillId="0" borderId="1" xfId="1" applyBorder="1"/>
    <xf numFmtId="4" fontId="0" fillId="0" borderId="7" xfId="0" applyNumberForma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4" fillId="0" borderId="0" xfId="0" applyFont="1" applyAlignment="1">
      <alignment horizontal="right"/>
    </xf>
    <xf numFmtId="165" fontId="4" fillId="0" borderId="0" xfId="0" applyNumberFormat="1" applyFont="1"/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165" fontId="4" fillId="0" borderId="0" xfId="0" applyNumberFormat="1" applyFont="1" applyBorder="1"/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165" fontId="19" fillId="0" borderId="1" xfId="2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165" fontId="18" fillId="0" borderId="1" xfId="2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wrapText="1"/>
    </xf>
    <xf numFmtId="0" fontId="21" fillId="0" borderId="0" xfId="0" applyFont="1" applyAlignment="1">
      <alignment horizontal="left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 wrapText="1"/>
    </xf>
    <xf numFmtId="164" fontId="19" fillId="0" borderId="1" xfId="0" applyNumberFormat="1" applyFont="1" applyBorder="1" applyAlignment="1">
      <alignment vertical="center"/>
    </xf>
    <xf numFmtId="164" fontId="18" fillId="0" borderId="1" xfId="0" applyNumberFormat="1" applyFont="1" applyBorder="1" applyAlignment="1">
      <alignment vertical="center"/>
    </xf>
  </cellXfs>
  <cellStyles count="11">
    <cellStyle name="Migliaia" xfId="1" builtinId="3"/>
    <cellStyle name="Migliaia 2" xfId="2" xr:uid="{00000000-0005-0000-0000-000001000000}"/>
    <cellStyle name="Migliaia 3" xfId="3" xr:uid="{00000000-0005-0000-0000-000002000000}"/>
    <cellStyle name="Migliaia 3 2" xfId="4" xr:uid="{00000000-0005-0000-0000-000003000000}"/>
    <cellStyle name="Migliaia 4" xfId="5" xr:uid="{00000000-0005-0000-0000-000004000000}"/>
    <cellStyle name="Migliaia 5" xfId="10" xr:uid="{00000000-0005-0000-0000-000005000000}"/>
    <cellStyle name="Normale" xfId="0" builtinId="0"/>
    <cellStyle name="Normale 2" xfId="6" xr:uid="{00000000-0005-0000-0000-000007000000}"/>
    <cellStyle name="Normale 2 2" xfId="7" xr:uid="{00000000-0005-0000-0000-000008000000}"/>
    <cellStyle name="Normale 3" xfId="9" xr:uid="{00000000-0005-0000-0000-000009000000}"/>
    <cellStyle name="Valuta 2" xfId="8" xr:uid="{00000000-0005-0000-0000-00000A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9FCE9-BD36-4295-B348-88E2DA16089A}">
  <sheetPr>
    <pageSetUpPr fitToPage="1"/>
  </sheetPr>
  <dimension ref="A1:U28"/>
  <sheetViews>
    <sheetView tabSelected="1" topLeftCell="A7" zoomScale="60" zoomScaleNormal="60" workbookViewId="0">
      <selection activeCell="A17" sqref="A17:K18"/>
    </sheetView>
  </sheetViews>
  <sheetFormatPr defaultColWidth="9" defaultRowHeight="14.5" x14ac:dyDescent="0.35"/>
  <cols>
    <col min="1" max="1" width="36.54296875" customWidth="1"/>
    <col min="2" max="2" width="20.6328125" customWidth="1"/>
    <col min="3" max="3" width="23.36328125" customWidth="1"/>
    <col min="4" max="6" width="20.6328125" customWidth="1"/>
    <col min="7" max="8" width="22.81640625" customWidth="1"/>
    <col min="9" max="9" width="27" customWidth="1"/>
    <col min="10" max="10" width="20.36328125" customWidth="1"/>
    <col min="11" max="11" width="19.36328125" customWidth="1"/>
    <col min="12" max="12" width="18.81640625" customWidth="1"/>
    <col min="13" max="18" width="18.36328125" customWidth="1"/>
  </cols>
  <sheetData>
    <row r="1" spans="1:21" ht="30" customHeight="1" x14ac:dyDescent="0.35">
      <c r="A1" s="55" t="s">
        <v>187</v>
      </c>
      <c r="B1" s="56" t="s">
        <v>188</v>
      </c>
      <c r="C1" s="56"/>
      <c r="D1" s="56"/>
      <c r="E1" s="68" t="s">
        <v>189</v>
      </c>
      <c r="F1" s="69"/>
      <c r="G1" s="69"/>
      <c r="H1" s="69"/>
      <c r="I1" s="70"/>
      <c r="J1" s="55" t="s">
        <v>190</v>
      </c>
      <c r="K1" s="55" t="s">
        <v>191</v>
      </c>
      <c r="L1" s="50"/>
      <c r="M1" s="50"/>
      <c r="N1" s="50"/>
      <c r="O1" s="50"/>
      <c r="P1" s="50"/>
      <c r="Q1" s="50"/>
      <c r="R1" s="50"/>
      <c r="S1" s="51"/>
      <c r="T1" s="51"/>
      <c r="U1" s="51"/>
    </row>
    <row r="2" spans="1:21" ht="30" customHeight="1" x14ac:dyDescent="0.35">
      <c r="A2" s="55"/>
      <c r="B2" s="55" t="s">
        <v>193</v>
      </c>
      <c r="C2" s="55" t="s">
        <v>192</v>
      </c>
      <c r="D2" s="55" t="s">
        <v>194</v>
      </c>
      <c r="E2" s="66" t="s">
        <v>211</v>
      </c>
      <c r="F2" s="66" t="s">
        <v>210</v>
      </c>
      <c r="G2" s="55" t="s">
        <v>208</v>
      </c>
      <c r="H2" s="55" t="s">
        <v>209</v>
      </c>
      <c r="I2" s="55" t="s">
        <v>195</v>
      </c>
      <c r="J2" s="55"/>
      <c r="K2" s="55"/>
      <c r="L2" s="52"/>
      <c r="M2" s="52"/>
      <c r="N2" s="52"/>
      <c r="O2" s="52"/>
      <c r="P2" s="52"/>
      <c r="Q2" s="52"/>
      <c r="R2" s="52"/>
      <c r="S2" s="51"/>
      <c r="T2" s="51"/>
      <c r="U2" s="51"/>
    </row>
    <row r="3" spans="1:21" ht="30" customHeight="1" x14ac:dyDescent="0.35">
      <c r="A3" s="55"/>
      <c r="B3" s="55"/>
      <c r="C3" s="55"/>
      <c r="D3" s="55"/>
      <c r="E3" s="67"/>
      <c r="F3" s="67"/>
      <c r="G3" s="55"/>
      <c r="H3" s="55"/>
      <c r="I3" s="55"/>
      <c r="J3" s="55"/>
      <c r="K3" s="55"/>
      <c r="L3" s="52"/>
      <c r="N3" s="52"/>
      <c r="O3" s="52"/>
      <c r="P3" s="52"/>
      <c r="Q3" s="52"/>
      <c r="R3" s="52"/>
      <c r="S3" s="51"/>
      <c r="T3" s="51"/>
      <c r="U3" s="51"/>
    </row>
    <row r="4" spans="1:21" s="4" customFormat="1" ht="30" customHeight="1" x14ac:dyDescent="0.35">
      <c r="A4" s="57" t="s">
        <v>204</v>
      </c>
      <c r="B4" s="58">
        <v>13000000</v>
      </c>
      <c r="C4" s="58"/>
      <c r="D4" s="58">
        <f>B4+C4</f>
        <v>13000000</v>
      </c>
      <c r="E4" s="58"/>
      <c r="F4" s="58"/>
      <c r="G4" s="58"/>
      <c r="H4" s="58"/>
      <c r="I4" s="58"/>
      <c r="J4" s="58">
        <f>D4+I4</f>
        <v>13000000</v>
      </c>
      <c r="K4" s="59">
        <v>2</v>
      </c>
      <c r="L4" s="52"/>
      <c r="N4" s="52"/>
      <c r="O4" s="52"/>
      <c r="P4" s="52"/>
      <c r="Q4" s="52"/>
      <c r="R4" s="52"/>
      <c r="S4" s="52"/>
      <c r="T4" s="52"/>
      <c r="U4" s="52"/>
    </row>
    <row r="5" spans="1:21" s="4" customFormat="1" ht="30" customHeight="1" x14ac:dyDescent="0.35">
      <c r="A5" s="57" t="s">
        <v>205</v>
      </c>
      <c r="B5" s="58">
        <v>23500000</v>
      </c>
      <c r="C5" s="58">
        <v>40000000</v>
      </c>
      <c r="D5" s="58">
        <f t="shared" ref="D5:D13" si="0">B5+C5</f>
        <v>63500000</v>
      </c>
      <c r="E5" s="58"/>
      <c r="F5" s="58"/>
      <c r="G5" s="58"/>
      <c r="H5" s="58"/>
      <c r="I5" s="58"/>
      <c r="J5" s="58">
        <f t="shared" ref="J5:J13" si="1">D5+I5</f>
        <v>63500000</v>
      </c>
      <c r="K5" s="59">
        <v>5</v>
      </c>
      <c r="L5" s="52"/>
      <c r="M5" s="52"/>
      <c r="N5" s="52"/>
      <c r="O5" s="52"/>
      <c r="P5" s="52"/>
      <c r="Q5" s="52"/>
      <c r="R5" s="52"/>
      <c r="S5" s="52"/>
      <c r="T5" s="52"/>
      <c r="U5" s="52"/>
    </row>
    <row r="6" spans="1:21" s="4" customFormat="1" ht="30" customHeight="1" x14ac:dyDescent="0.35">
      <c r="A6" s="60" t="s">
        <v>206</v>
      </c>
      <c r="B6" s="58"/>
      <c r="C6" s="58">
        <v>23812365</v>
      </c>
      <c r="D6" s="58">
        <f t="shared" si="0"/>
        <v>23812365</v>
      </c>
      <c r="E6" s="58"/>
      <c r="F6" s="58"/>
      <c r="G6" s="58"/>
      <c r="H6" s="58"/>
      <c r="I6" s="58"/>
      <c r="J6" s="58">
        <f t="shared" si="1"/>
        <v>23812365</v>
      </c>
      <c r="K6" s="59">
        <v>1</v>
      </c>
      <c r="L6" s="52"/>
      <c r="M6" s="52"/>
      <c r="N6" s="52"/>
      <c r="O6" s="52"/>
      <c r="P6" s="52"/>
      <c r="Q6" s="52"/>
      <c r="R6" s="52"/>
      <c r="S6" s="52"/>
      <c r="T6" s="52"/>
      <c r="U6" s="52"/>
    </row>
    <row r="7" spans="1:21" s="4" customFormat="1" ht="30" customHeight="1" x14ac:dyDescent="0.35">
      <c r="A7" s="60" t="s">
        <v>196</v>
      </c>
      <c r="B7" s="58">
        <v>1837822.91</v>
      </c>
      <c r="C7" s="58"/>
      <c r="D7" s="58">
        <f t="shared" si="0"/>
        <v>1837822.91</v>
      </c>
      <c r="E7" s="58"/>
      <c r="F7" s="58"/>
      <c r="G7" s="58"/>
      <c r="H7" s="58"/>
      <c r="I7" s="58"/>
      <c r="J7" s="58">
        <f t="shared" si="1"/>
        <v>1837822.91</v>
      </c>
      <c r="K7" s="59">
        <v>14</v>
      </c>
      <c r="L7" s="52"/>
      <c r="M7" s="52"/>
      <c r="N7" s="52"/>
      <c r="O7" s="52"/>
      <c r="P7" s="52"/>
      <c r="Q7" s="52"/>
      <c r="R7" s="52"/>
      <c r="S7" s="52"/>
      <c r="T7" s="52"/>
      <c r="U7" s="52"/>
    </row>
    <row r="8" spans="1:21" s="4" customFormat="1" ht="30" customHeight="1" x14ac:dyDescent="0.35">
      <c r="A8" s="60" t="s">
        <v>207</v>
      </c>
      <c r="B8" s="58">
        <v>10500000</v>
      </c>
      <c r="C8" s="58">
        <v>10000000</v>
      </c>
      <c r="D8" s="58">
        <f t="shared" si="0"/>
        <v>20500000</v>
      </c>
      <c r="E8" s="58"/>
      <c r="F8" s="58">
        <v>2000000</v>
      </c>
      <c r="G8" s="58">
        <v>200000</v>
      </c>
      <c r="H8" s="58"/>
      <c r="I8" s="58">
        <v>2200000</v>
      </c>
      <c r="J8" s="58">
        <f t="shared" si="1"/>
        <v>22700000</v>
      </c>
      <c r="K8" s="59">
        <v>3</v>
      </c>
      <c r="L8" s="52"/>
      <c r="M8" s="52"/>
      <c r="N8" s="52"/>
      <c r="O8" s="52"/>
      <c r="P8" s="52"/>
      <c r="Q8" s="52"/>
      <c r="R8" s="52"/>
      <c r="S8" s="52"/>
      <c r="T8" s="52"/>
      <c r="U8" s="52"/>
    </row>
    <row r="9" spans="1:21" s="4" customFormat="1" ht="30" customHeight="1" x14ac:dyDescent="0.35">
      <c r="A9" s="60" t="s">
        <v>197</v>
      </c>
      <c r="B9" s="58">
        <v>8250712.4400000004</v>
      </c>
      <c r="C9" s="58">
        <v>43406624</v>
      </c>
      <c r="D9" s="58">
        <f t="shared" si="0"/>
        <v>51657336.439999998</v>
      </c>
      <c r="E9" s="58"/>
      <c r="F9" s="58"/>
      <c r="G9" s="58">
        <v>6481665.4100000001</v>
      </c>
      <c r="H9" s="58">
        <v>23255622.149999999</v>
      </c>
      <c r="I9" s="58">
        <v>29737287.559999999</v>
      </c>
      <c r="J9" s="58">
        <f t="shared" si="1"/>
        <v>81394624</v>
      </c>
      <c r="K9" s="59">
        <v>5</v>
      </c>
      <c r="L9" s="52"/>
      <c r="M9" s="52"/>
      <c r="N9" s="52"/>
      <c r="O9" s="52"/>
      <c r="P9" s="52"/>
      <c r="Q9" s="52"/>
      <c r="R9" s="52"/>
      <c r="S9" s="52"/>
      <c r="T9" s="52"/>
      <c r="U9" s="52"/>
    </row>
    <row r="10" spans="1:21" s="4" customFormat="1" ht="30" customHeight="1" x14ac:dyDescent="0.35">
      <c r="A10" s="60" t="s">
        <v>198</v>
      </c>
      <c r="B10" s="58"/>
      <c r="C10" s="58">
        <v>208168153.16</v>
      </c>
      <c r="D10" s="58">
        <f t="shared" si="0"/>
        <v>208168153.16</v>
      </c>
      <c r="E10" s="58">
        <v>199034.4</v>
      </c>
      <c r="F10" s="58"/>
      <c r="G10" s="58">
        <v>13600000</v>
      </c>
      <c r="H10" s="58"/>
      <c r="I10" s="58">
        <v>13799034.4</v>
      </c>
      <c r="J10" s="58">
        <f t="shared" si="1"/>
        <v>221967187.56</v>
      </c>
      <c r="K10" s="59">
        <v>9</v>
      </c>
      <c r="L10" s="52"/>
      <c r="M10" s="52"/>
      <c r="N10" s="52"/>
      <c r="O10" s="52"/>
      <c r="P10" s="52"/>
      <c r="Q10" s="52"/>
      <c r="R10" s="52"/>
      <c r="S10" s="52"/>
      <c r="T10" s="52"/>
      <c r="U10" s="52"/>
    </row>
    <row r="11" spans="1:21" s="4" customFormat="1" ht="30" customHeight="1" x14ac:dyDescent="0.35">
      <c r="A11" s="60" t="s">
        <v>199</v>
      </c>
      <c r="B11" s="58"/>
      <c r="C11" s="58">
        <v>188187635</v>
      </c>
      <c r="D11" s="58">
        <f t="shared" si="0"/>
        <v>188187635</v>
      </c>
      <c r="E11" s="58"/>
      <c r="F11" s="58"/>
      <c r="G11" s="6"/>
      <c r="H11" s="6"/>
      <c r="I11" s="6"/>
      <c r="J11" s="58">
        <f t="shared" si="1"/>
        <v>188187635</v>
      </c>
      <c r="K11" s="59">
        <v>2</v>
      </c>
      <c r="L11" s="52"/>
      <c r="M11" s="52"/>
      <c r="N11" s="52"/>
      <c r="O11" s="52"/>
      <c r="P11" s="52"/>
      <c r="Q11" s="52"/>
      <c r="R11" s="52"/>
      <c r="S11" s="52"/>
      <c r="T11" s="52"/>
      <c r="U11" s="52"/>
    </row>
    <row r="12" spans="1:21" s="4" customFormat="1" ht="30" customHeight="1" x14ac:dyDescent="0.35">
      <c r="A12" s="60" t="s">
        <v>200</v>
      </c>
      <c r="B12" s="58">
        <v>74925131</v>
      </c>
      <c r="C12" s="58"/>
      <c r="D12" s="58">
        <f t="shared" si="0"/>
        <v>74925131</v>
      </c>
      <c r="E12" s="58"/>
      <c r="F12" s="58"/>
      <c r="G12" s="6"/>
      <c r="H12" s="6"/>
      <c r="I12" s="6"/>
      <c r="J12" s="58">
        <f t="shared" si="1"/>
        <v>74925131</v>
      </c>
      <c r="K12" s="59">
        <v>2</v>
      </c>
      <c r="L12" s="52"/>
      <c r="M12" s="52"/>
      <c r="N12" s="52"/>
      <c r="O12" s="52"/>
      <c r="P12" s="52"/>
      <c r="Q12" s="52"/>
      <c r="R12" s="52"/>
      <c r="S12" s="52"/>
      <c r="T12" s="52"/>
      <c r="U12" s="52"/>
    </row>
    <row r="13" spans="1:21" s="4" customFormat="1" ht="30" customHeight="1" x14ac:dyDescent="0.35">
      <c r="A13" s="60" t="s">
        <v>201</v>
      </c>
      <c r="B13" s="58"/>
      <c r="C13" s="58">
        <v>3980847.72</v>
      </c>
      <c r="D13" s="58">
        <f t="shared" si="0"/>
        <v>3980847.72</v>
      </c>
      <c r="E13" s="58"/>
      <c r="F13" s="58"/>
      <c r="G13" s="6"/>
      <c r="H13" s="6"/>
      <c r="I13" s="6"/>
      <c r="J13" s="58">
        <f t="shared" si="1"/>
        <v>3980847.72</v>
      </c>
      <c r="K13" s="59">
        <v>1</v>
      </c>
      <c r="L13" s="52"/>
      <c r="M13" s="52"/>
      <c r="N13" s="52"/>
      <c r="O13" s="52"/>
      <c r="P13" s="52"/>
      <c r="Q13" s="52"/>
      <c r="R13" s="52"/>
      <c r="S13" s="52"/>
      <c r="T13" s="52"/>
      <c r="U13" s="52"/>
    </row>
    <row r="14" spans="1:21" s="4" customFormat="1" ht="30" customHeight="1" x14ac:dyDescent="0.35">
      <c r="A14" s="61" t="s">
        <v>202</v>
      </c>
      <c r="B14" s="62">
        <f>SUM(B4:B13)</f>
        <v>132013666.34999999</v>
      </c>
      <c r="C14" s="62">
        <f t="shared" ref="C14:D14" si="2">SUM(C4:C13)</f>
        <v>517555624.88</v>
      </c>
      <c r="D14" s="62">
        <f t="shared" si="2"/>
        <v>649569291.23000002</v>
      </c>
      <c r="E14" s="62">
        <f>SUM(E4:E13)</f>
        <v>199034.4</v>
      </c>
      <c r="F14" s="62">
        <f t="shared" ref="F14:I14" si="3">SUM(F4:F13)</f>
        <v>2000000</v>
      </c>
      <c r="G14" s="62">
        <f t="shared" si="3"/>
        <v>20281665.41</v>
      </c>
      <c r="H14" s="62">
        <f t="shared" si="3"/>
        <v>23255622.149999999</v>
      </c>
      <c r="I14" s="62">
        <f t="shared" si="3"/>
        <v>45736321.960000001</v>
      </c>
      <c r="J14" s="62">
        <f t="shared" ref="I14:J14" si="4">SUM(J4:J13)</f>
        <v>695305613.19000006</v>
      </c>
      <c r="K14" s="63">
        <f>SUM(K4:K13)</f>
        <v>44</v>
      </c>
      <c r="L14" s="52"/>
      <c r="M14" s="52"/>
      <c r="N14" s="52"/>
      <c r="O14" s="52"/>
      <c r="P14" s="52"/>
      <c r="Q14" s="52"/>
      <c r="R14" s="52"/>
      <c r="S14" s="52"/>
      <c r="T14" s="52"/>
      <c r="U14" s="52"/>
    </row>
    <row r="15" spans="1:21" s="4" customFormat="1" ht="30" customHeight="1" x14ac:dyDescent="0.35">
      <c r="A15" s="60" t="s">
        <v>203</v>
      </c>
      <c r="B15" s="58"/>
      <c r="C15" s="71">
        <v>170000000</v>
      </c>
      <c r="D15" s="71">
        <v>170000000</v>
      </c>
      <c r="E15" s="58"/>
      <c r="F15" s="58"/>
      <c r="G15" s="72"/>
      <c r="H15" s="72"/>
      <c r="I15" s="72"/>
      <c r="J15" s="73">
        <f>D15</f>
        <v>170000000</v>
      </c>
      <c r="K15" s="72"/>
      <c r="L15" s="52"/>
      <c r="M15" s="52"/>
      <c r="N15" s="52"/>
      <c r="O15" s="52"/>
      <c r="P15" s="52"/>
      <c r="Q15" s="52"/>
      <c r="R15" s="52"/>
      <c r="S15" s="52"/>
      <c r="T15" s="52"/>
      <c r="U15" s="52"/>
    </row>
    <row r="16" spans="1:21" s="4" customFormat="1" ht="30" customHeight="1" x14ac:dyDescent="0.35">
      <c r="A16" s="61" t="s">
        <v>212</v>
      </c>
      <c r="B16" s="62">
        <f>B14+B15</f>
        <v>132013666.34999999</v>
      </c>
      <c r="C16" s="62">
        <f>C14+C15</f>
        <v>687555624.88</v>
      </c>
      <c r="D16" s="62">
        <f>D14+D15</f>
        <v>819569291.23000002</v>
      </c>
      <c r="E16" s="62"/>
      <c r="F16" s="62"/>
      <c r="G16" s="72"/>
      <c r="H16" s="72"/>
      <c r="I16" s="72"/>
      <c r="J16" s="73">
        <f>J14+J15</f>
        <v>865305613.19000006</v>
      </c>
      <c r="K16" s="72"/>
      <c r="L16" s="52"/>
      <c r="M16" s="52"/>
      <c r="N16" s="52"/>
      <c r="O16" s="52"/>
      <c r="P16" s="52"/>
      <c r="Q16" s="52"/>
      <c r="R16" s="52"/>
      <c r="S16" s="52"/>
      <c r="T16" s="52"/>
      <c r="U16" s="52"/>
    </row>
    <row r="17" spans="1:21" s="4" customFormat="1" ht="30" customHeight="1" x14ac:dyDescent="0.35">
      <c r="A17" s="64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52"/>
      <c r="M17" s="52"/>
      <c r="N17" s="52"/>
      <c r="O17" s="52"/>
      <c r="P17" s="52"/>
      <c r="Q17" s="52"/>
      <c r="R17" s="52"/>
      <c r="S17" s="52"/>
      <c r="T17" s="52"/>
      <c r="U17" s="52"/>
    </row>
    <row r="18" spans="1:21" s="4" customFormat="1" ht="30" customHeight="1" x14ac:dyDescent="0.35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52"/>
      <c r="M18" s="52"/>
      <c r="N18" s="52"/>
      <c r="O18" s="52"/>
      <c r="P18" s="52"/>
      <c r="Q18" s="52"/>
      <c r="R18" s="52"/>
      <c r="S18" s="52"/>
      <c r="T18" s="52"/>
      <c r="U18" s="52"/>
    </row>
    <row r="19" spans="1:21" s="4" customFormat="1" ht="18.75" customHeight="1" x14ac:dyDescent="0.3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</row>
    <row r="20" spans="1:21" s="4" customFormat="1" ht="18.75" customHeight="1" x14ac:dyDescent="0.3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</row>
    <row r="21" spans="1:21" s="4" customFormat="1" ht="18.75" customHeight="1" x14ac:dyDescent="0.35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</row>
    <row r="22" spans="1:21" s="4" customFormat="1" ht="18.75" customHeight="1" x14ac:dyDescent="0.35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</row>
    <row r="23" spans="1:21" x14ac:dyDescent="0.35">
      <c r="A23" s="51"/>
      <c r="B23" s="51"/>
      <c r="C23" s="51"/>
      <c r="D23" s="51"/>
      <c r="E23" s="51"/>
      <c r="F23" s="51"/>
      <c r="G23" s="51"/>
      <c r="H23" s="51"/>
      <c r="I23" s="53"/>
      <c r="J23" s="54"/>
      <c r="K23" s="54"/>
      <c r="L23" s="54"/>
      <c r="M23" s="51"/>
      <c r="N23" s="51"/>
      <c r="O23" s="51"/>
      <c r="P23" s="51"/>
      <c r="Q23" s="51"/>
      <c r="R23" s="51"/>
      <c r="S23" s="51"/>
      <c r="T23" s="51"/>
      <c r="U23" s="51"/>
    </row>
    <row r="24" spans="1:21" x14ac:dyDescent="0.35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</row>
    <row r="25" spans="1:21" x14ac:dyDescent="0.35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</row>
    <row r="26" spans="1:21" x14ac:dyDescent="0.3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</row>
    <row r="27" spans="1:21" x14ac:dyDescent="0.3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</row>
    <row r="28" spans="1:21" x14ac:dyDescent="0.35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</row>
  </sheetData>
  <mergeCells count="14">
    <mergeCell ref="A17:K18"/>
    <mergeCell ref="F2:F3"/>
    <mergeCell ref="E2:E3"/>
    <mergeCell ref="E1:I1"/>
    <mergeCell ref="A1:A3"/>
    <mergeCell ref="B1:D1"/>
    <mergeCell ref="J1:J3"/>
    <mergeCell ref="K1:K3"/>
    <mergeCell ref="C2:C3"/>
    <mergeCell ref="B2:B3"/>
    <mergeCell ref="D2:D3"/>
    <mergeCell ref="G2:G3"/>
    <mergeCell ref="I2:I3"/>
    <mergeCell ref="H2:H3"/>
  </mergeCells>
  <pageMargins left="0.7" right="0.7" top="0.75" bottom="0.75" header="0.51180555555555496" footer="0.51180555555555496"/>
  <pageSetup paperSize="8" scale="75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0"/>
  <sheetViews>
    <sheetView zoomScale="50" zoomScaleNormal="50" workbookViewId="0">
      <selection sqref="A1:O20"/>
    </sheetView>
  </sheetViews>
  <sheetFormatPr defaultColWidth="9" defaultRowHeight="14.5" x14ac:dyDescent="0.35"/>
  <cols>
    <col min="1" max="1" width="17.453125" customWidth="1"/>
    <col min="2" max="2" width="20.6328125" customWidth="1"/>
    <col min="3" max="3" width="23.36328125" customWidth="1"/>
    <col min="4" max="4" width="18.81640625" customWidth="1"/>
    <col min="5" max="5" width="15" customWidth="1"/>
    <col min="6" max="6" width="27" customWidth="1"/>
    <col min="7" max="7" width="17.6328125" customWidth="1"/>
    <col min="8" max="8" width="19.36328125" customWidth="1"/>
    <col min="9" max="9" width="18.81640625" customWidth="1"/>
    <col min="10" max="15" width="18.36328125" customWidth="1"/>
  </cols>
  <sheetData>
    <row r="1" spans="1:15" ht="63" customHeight="1" x14ac:dyDescent="0.3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15" customHeight="1" x14ac:dyDescent="0.35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5" t="s">
        <v>9</v>
      </c>
      <c r="J2" s="46" t="s">
        <v>10</v>
      </c>
      <c r="K2" s="46"/>
      <c r="L2" s="46" t="s">
        <v>11</v>
      </c>
      <c r="M2" s="46"/>
      <c r="N2" s="46" t="s">
        <v>12</v>
      </c>
      <c r="O2" s="46"/>
    </row>
    <row r="3" spans="1:15" x14ac:dyDescent="0.35">
      <c r="A3" s="44"/>
      <c r="B3" s="44"/>
      <c r="C3" s="44"/>
      <c r="D3" s="44"/>
      <c r="E3" s="44"/>
      <c r="F3" s="44"/>
      <c r="G3" s="44"/>
      <c r="H3" s="44"/>
      <c r="I3" s="45"/>
      <c r="J3" s="2" t="s">
        <v>13</v>
      </c>
      <c r="K3" s="2" t="s">
        <v>14</v>
      </c>
      <c r="L3" s="2" t="s">
        <v>13</v>
      </c>
      <c r="M3" s="2" t="s">
        <v>14</v>
      </c>
      <c r="N3" s="2" t="s">
        <v>13</v>
      </c>
      <c r="O3" s="2" t="s">
        <v>14</v>
      </c>
    </row>
    <row r="4" spans="1:15" s="4" customFormat="1" ht="18.75" customHeight="1" x14ac:dyDescent="0.35">
      <c r="A4" s="1" t="s">
        <v>15</v>
      </c>
      <c r="B4" s="1" t="s">
        <v>16</v>
      </c>
      <c r="C4" s="1" t="s">
        <v>17</v>
      </c>
      <c r="D4" s="1" t="s">
        <v>18</v>
      </c>
      <c r="E4" s="1"/>
      <c r="F4" s="1" t="s">
        <v>19</v>
      </c>
      <c r="G4" s="3">
        <v>140491314</v>
      </c>
      <c r="H4" s="3">
        <v>140491314</v>
      </c>
      <c r="I4" s="3">
        <v>0</v>
      </c>
      <c r="J4" s="1" t="s">
        <v>20</v>
      </c>
      <c r="K4" s="31" t="s">
        <v>21</v>
      </c>
      <c r="L4" s="31" t="s">
        <v>20</v>
      </c>
      <c r="M4" s="31" t="s">
        <v>22</v>
      </c>
      <c r="N4" s="31" t="s">
        <v>20</v>
      </c>
      <c r="O4" s="31" t="s">
        <v>23</v>
      </c>
    </row>
    <row r="5" spans="1:15" s="4" customFormat="1" ht="18.75" customHeight="1" x14ac:dyDescent="0.35">
      <c r="A5" s="1" t="s">
        <v>24</v>
      </c>
      <c r="B5" s="1" t="s">
        <v>16</v>
      </c>
      <c r="C5" s="1" t="s">
        <v>17</v>
      </c>
      <c r="D5" s="1" t="s">
        <v>18</v>
      </c>
      <c r="E5" s="1"/>
      <c r="F5" s="1" t="s">
        <v>25</v>
      </c>
      <c r="G5" s="3">
        <v>47696321</v>
      </c>
      <c r="H5" s="3">
        <v>47696321</v>
      </c>
      <c r="I5" s="3">
        <v>0</v>
      </c>
      <c r="J5" s="1" t="s">
        <v>20</v>
      </c>
      <c r="K5" s="31" t="s">
        <v>21</v>
      </c>
      <c r="L5" s="31" t="s">
        <v>20</v>
      </c>
      <c r="M5" s="31" t="s">
        <v>26</v>
      </c>
      <c r="N5" s="31" t="s">
        <v>20</v>
      </c>
      <c r="O5" s="31" t="s">
        <v>27</v>
      </c>
    </row>
    <row r="6" spans="1:15" s="4" customFormat="1" ht="18.75" customHeight="1" x14ac:dyDescent="0.35">
      <c r="A6" s="1" t="s">
        <v>28</v>
      </c>
      <c r="B6" s="1" t="s">
        <v>29</v>
      </c>
      <c r="C6" s="1" t="s">
        <v>30</v>
      </c>
      <c r="D6" s="1" t="s">
        <v>31</v>
      </c>
      <c r="E6" s="1"/>
      <c r="F6" s="1" t="s">
        <v>32</v>
      </c>
      <c r="G6" s="3">
        <v>23812365</v>
      </c>
      <c r="H6" s="3">
        <v>23812365</v>
      </c>
      <c r="I6" s="3">
        <v>0</v>
      </c>
      <c r="J6" s="1" t="s">
        <v>20</v>
      </c>
      <c r="K6" s="31" t="s">
        <v>21</v>
      </c>
      <c r="L6" s="31" t="s">
        <v>20</v>
      </c>
      <c r="M6" s="31" t="s">
        <v>22</v>
      </c>
      <c r="N6" s="31" t="s">
        <v>20</v>
      </c>
      <c r="O6" s="31" t="s">
        <v>27</v>
      </c>
    </row>
    <row r="7" spans="1:15" s="4" customFormat="1" ht="18.75" customHeight="1" x14ac:dyDescent="0.35">
      <c r="A7" s="1" t="s">
        <v>33</v>
      </c>
      <c r="B7" s="1" t="s">
        <v>34</v>
      </c>
      <c r="C7" s="1" t="s">
        <v>35</v>
      </c>
      <c r="D7" s="1" t="s">
        <v>36</v>
      </c>
      <c r="E7" s="1"/>
      <c r="F7" s="1" t="s">
        <v>37</v>
      </c>
      <c r="G7" s="3">
        <v>3980847.72</v>
      </c>
      <c r="H7" s="3">
        <v>3980847.72</v>
      </c>
      <c r="I7" s="3">
        <v>0</v>
      </c>
      <c r="J7" s="1" t="s">
        <v>38</v>
      </c>
      <c r="K7" s="31" t="s">
        <v>39</v>
      </c>
      <c r="L7" s="31" t="s">
        <v>39</v>
      </c>
      <c r="M7" s="31" t="s">
        <v>21</v>
      </c>
      <c r="N7" s="31" t="s">
        <v>21</v>
      </c>
      <c r="O7" s="31" t="s">
        <v>23</v>
      </c>
    </row>
    <row r="8" spans="1:15" s="4" customFormat="1" ht="18.75" customHeight="1" x14ac:dyDescent="0.35">
      <c r="A8" s="1" t="s">
        <v>40</v>
      </c>
      <c r="B8" s="1" t="s">
        <v>41</v>
      </c>
      <c r="C8" s="1" t="s">
        <v>53</v>
      </c>
      <c r="D8" s="1" t="s">
        <v>54</v>
      </c>
      <c r="E8" s="1"/>
      <c r="F8" s="1" t="s">
        <v>42</v>
      </c>
      <c r="G8" s="3">
        <v>60000000</v>
      </c>
      <c r="H8" s="3">
        <v>60000000</v>
      </c>
      <c r="I8" s="3"/>
      <c r="J8" s="1" t="s">
        <v>20</v>
      </c>
      <c r="K8" s="31" t="s">
        <v>39</v>
      </c>
      <c r="L8" s="31" t="s">
        <v>21</v>
      </c>
      <c r="M8" s="31" t="s">
        <v>22</v>
      </c>
      <c r="N8" s="31" t="s">
        <v>26</v>
      </c>
      <c r="O8" s="31" t="s">
        <v>43</v>
      </c>
    </row>
    <row r="9" spans="1:15" s="4" customFormat="1" ht="18.75" customHeight="1" x14ac:dyDescent="0.35">
      <c r="A9" s="1" t="s">
        <v>44</v>
      </c>
      <c r="B9" s="1" t="s">
        <v>45</v>
      </c>
      <c r="C9" s="1" t="s">
        <v>53</v>
      </c>
      <c r="D9" s="1" t="s">
        <v>54</v>
      </c>
      <c r="E9" s="1"/>
      <c r="F9" s="1" t="s">
        <v>46</v>
      </c>
      <c r="G9" s="3">
        <v>1776000</v>
      </c>
      <c r="H9" s="3">
        <v>1576965.6</v>
      </c>
      <c r="I9" s="3">
        <v>199034.4</v>
      </c>
      <c r="J9" s="1" t="s">
        <v>38</v>
      </c>
      <c r="K9" s="31" t="s">
        <v>38</v>
      </c>
      <c r="L9" s="31" t="s">
        <v>38</v>
      </c>
      <c r="M9" s="31" t="s">
        <v>38</v>
      </c>
      <c r="N9" s="31" t="s">
        <v>39</v>
      </c>
      <c r="O9" s="31" t="s">
        <v>22</v>
      </c>
    </row>
    <row r="10" spans="1:15" s="4" customFormat="1" ht="18.75" customHeight="1" x14ac:dyDescent="0.35">
      <c r="A10" s="1" t="s">
        <v>47</v>
      </c>
      <c r="B10" s="1" t="s">
        <v>45</v>
      </c>
      <c r="C10" s="1" t="s">
        <v>53</v>
      </c>
      <c r="D10" s="1" t="s">
        <v>54</v>
      </c>
      <c r="E10" s="1"/>
      <c r="F10" s="1" t="s">
        <v>48</v>
      </c>
      <c r="G10" s="3">
        <v>468300</v>
      </c>
      <c r="H10" s="3">
        <v>468300</v>
      </c>
      <c r="I10" s="3">
        <v>0</v>
      </c>
      <c r="J10" s="1" t="s">
        <v>38</v>
      </c>
      <c r="K10" s="31" t="s">
        <v>38</v>
      </c>
      <c r="L10" s="31" t="s">
        <v>38</v>
      </c>
      <c r="M10" s="31" t="s">
        <v>38</v>
      </c>
      <c r="N10" s="31" t="s">
        <v>39</v>
      </c>
      <c r="O10" s="31" t="s">
        <v>26</v>
      </c>
    </row>
    <row r="11" spans="1:15" s="4" customFormat="1" ht="18.75" customHeight="1" x14ac:dyDescent="0.35">
      <c r="A11" s="1" t="s">
        <v>49</v>
      </c>
      <c r="B11" s="1" t="s">
        <v>45</v>
      </c>
      <c r="C11" s="1" t="s">
        <v>53</v>
      </c>
      <c r="D11" s="1" t="s">
        <v>54</v>
      </c>
      <c r="E11" s="1"/>
      <c r="F11" s="1" t="s">
        <v>50</v>
      </c>
      <c r="G11" s="3">
        <v>300000</v>
      </c>
      <c r="H11" s="3">
        <v>300000</v>
      </c>
      <c r="I11" s="3">
        <v>0</v>
      </c>
      <c r="J11" s="1" t="s">
        <v>38</v>
      </c>
      <c r="K11" s="31" t="s">
        <v>38</v>
      </c>
      <c r="L11" s="31" t="s">
        <v>39</v>
      </c>
      <c r="M11" s="31" t="s">
        <v>39</v>
      </c>
      <c r="N11" s="31" t="s">
        <v>39</v>
      </c>
      <c r="O11" s="31" t="s">
        <v>26</v>
      </c>
    </row>
    <row r="12" spans="1:15" s="4" customFormat="1" ht="18.75" customHeight="1" x14ac:dyDescent="0.35">
      <c r="A12" s="1" t="s">
        <v>51</v>
      </c>
      <c r="B12" s="1" t="s">
        <v>52</v>
      </c>
      <c r="C12" s="1" t="s">
        <v>53</v>
      </c>
      <c r="D12" s="1" t="s">
        <v>54</v>
      </c>
      <c r="E12" s="1"/>
      <c r="F12" s="1" t="s">
        <v>55</v>
      </c>
      <c r="G12" s="3">
        <v>34849287.560000002</v>
      </c>
      <c r="H12" s="3">
        <v>31749287.559999999</v>
      </c>
      <c r="I12" s="3">
        <v>3100000</v>
      </c>
      <c r="J12" s="1" t="s">
        <v>38</v>
      </c>
      <c r="K12" s="31" t="s">
        <v>38</v>
      </c>
      <c r="L12" s="31" t="s">
        <v>38</v>
      </c>
      <c r="M12" s="31" t="s">
        <v>26</v>
      </c>
      <c r="N12" s="31" t="s">
        <v>39</v>
      </c>
      <c r="O12" s="31" t="s">
        <v>56</v>
      </c>
    </row>
    <row r="13" spans="1:15" s="4" customFormat="1" ht="18.75" customHeight="1" x14ac:dyDescent="0.35">
      <c r="A13" s="1" t="s">
        <v>57</v>
      </c>
      <c r="B13" s="1" t="s">
        <v>58</v>
      </c>
      <c r="C13" s="1" t="s">
        <v>53</v>
      </c>
      <c r="D13" s="1" t="s">
        <v>54</v>
      </c>
      <c r="E13" s="1"/>
      <c r="F13" s="1" t="s">
        <v>59</v>
      </c>
      <c r="G13" s="3">
        <v>2773600</v>
      </c>
      <c r="H13" s="3">
        <v>2773600</v>
      </c>
      <c r="I13" s="3">
        <v>0</v>
      </c>
      <c r="J13" s="1" t="s">
        <v>38</v>
      </c>
      <c r="K13" s="31" t="s">
        <v>38</v>
      </c>
      <c r="L13" s="31" t="s">
        <v>38</v>
      </c>
      <c r="M13" s="31" t="s">
        <v>38</v>
      </c>
      <c r="N13" s="31" t="s">
        <v>39</v>
      </c>
      <c r="O13" s="31" t="s">
        <v>26</v>
      </c>
    </row>
    <row r="14" spans="1:15" s="4" customFormat="1" ht="18.75" customHeight="1" x14ac:dyDescent="0.35">
      <c r="A14" s="1" t="s">
        <v>60</v>
      </c>
      <c r="B14" s="1" t="s">
        <v>34</v>
      </c>
      <c r="C14" s="1" t="s">
        <v>61</v>
      </c>
      <c r="D14" s="1" t="s">
        <v>62</v>
      </c>
      <c r="E14" s="1"/>
      <c r="F14" s="1" t="s">
        <v>63</v>
      </c>
      <c r="G14" s="3">
        <v>12000000</v>
      </c>
      <c r="H14" s="3">
        <v>10000000</v>
      </c>
      <c r="I14" s="3">
        <v>2000000</v>
      </c>
      <c r="J14" s="1" t="s">
        <v>38</v>
      </c>
      <c r="K14" s="31" t="s">
        <v>39</v>
      </c>
      <c r="L14" s="31" t="s">
        <v>38</v>
      </c>
      <c r="M14" s="31" t="s">
        <v>26</v>
      </c>
      <c r="N14" s="31" t="s">
        <v>26</v>
      </c>
      <c r="O14" s="31" t="s">
        <v>23</v>
      </c>
    </row>
    <row r="15" spans="1:15" s="4" customFormat="1" ht="18.75" customHeight="1" x14ac:dyDescent="0.35">
      <c r="A15" s="1" t="s">
        <v>64</v>
      </c>
      <c r="B15" s="1" t="s">
        <v>65</v>
      </c>
      <c r="C15" s="1" t="s">
        <v>53</v>
      </c>
      <c r="D15" s="1" t="s">
        <v>54</v>
      </c>
      <c r="E15" s="1"/>
      <c r="F15" s="1" t="s">
        <v>66</v>
      </c>
      <c r="G15" s="3">
        <v>115500000</v>
      </c>
      <c r="H15" s="3">
        <v>105000000</v>
      </c>
      <c r="I15" s="3">
        <v>10500000</v>
      </c>
      <c r="J15" s="1" t="s">
        <v>20</v>
      </c>
      <c r="K15" s="31" t="s">
        <v>39</v>
      </c>
      <c r="L15" s="31" t="s">
        <v>39</v>
      </c>
      <c r="M15" s="31" t="s">
        <v>26</v>
      </c>
      <c r="N15" s="31" t="s">
        <v>26</v>
      </c>
      <c r="O15" s="31" t="s">
        <v>23</v>
      </c>
    </row>
    <row r="16" spans="1:15" s="4" customFormat="1" ht="18.75" customHeight="1" x14ac:dyDescent="0.35">
      <c r="A16" s="1" t="s">
        <v>67</v>
      </c>
      <c r="B16" s="1" t="s">
        <v>68</v>
      </c>
      <c r="C16" s="1" t="s">
        <v>69</v>
      </c>
      <c r="D16" s="1" t="s">
        <v>70</v>
      </c>
      <c r="E16" s="1"/>
      <c r="F16" s="1" t="s">
        <v>71</v>
      </c>
      <c r="G16" s="3">
        <v>43406624</v>
      </c>
      <c r="H16" s="3">
        <v>43406624</v>
      </c>
      <c r="I16" s="3">
        <v>0</v>
      </c>
      <c r="J16" s="1" t="s">
        <v>20</v>
      </c>
      <c r="K16" s="31" t="s">
        <v>20</v>
      </c>
      <c r="L16" s="31" t="s">
        <v>20</v>
      </c>
      <c r="M16" s="31" t="s">
        <v>20</v>
      </c>
      <c r="N16" s="31" t="s">
        <v>38</v>
      </c>
      <c r="O16" s="31" t="s">
        <v>72</v>
      </c>
    </row>
    <row r="17" spans="1:15" s="4" customFormat="1" ht="18.75" customHeight="1" x14ac:dyDescent="0.35">
      <c r="A17" s="1" t="s">
        <v>73</v>
      </c>
      <c r="B17" s="1" t="s">
        <v>34</v>
      </c>
      <c r="C17" s="1" t="s">
        <v>53</v>
      </c>
      <c r="D17" s="1" t="s">
        <v>54</v>
      </c>
      <c r="E17" s="1"/>
      <c r="F17" s="1" t="s">
        <v>74</v>
      </c>
      <c r="G17" s="3">
        <v>5000000</v>
      </c>
      <c r="H17" s="3">
        <v>5000000</v>
      </c>
      <c r="I17" s="3">
        <v>0</v>
      </c>
      <c r="J17" s="1" t="s">
        <v>20</v>
      </c>
      <c r="K17" s="31" t="s">
        <v>39</v>
      </c>
      <c r="L17" s="31" t="s">
        <v>39</v>
      </c>
      <c r="M17" s="31" t="s">
        <v>22</v>
      </c>
      <c r="N17" s="31" t="s">
        <v>22</v>
      </c>
      <c r="O17" s="31" t="s">
        <v>75</v>
      </c>
    </row>
    <row r="18" spans="1:15" s="4" customFormat="1" ht="18.75" customHeight="1" x14ac:dyDescent="0.35">
      <c r="A18" s="1" t="s">
        <v>76</v>
      </c>
      <c r="B18" s="1" t="s">
        <v>45</v>
      </c>
      <c r="C18" s="1" t="s">
        <v>53</v>
      </c>
      <c r="D18" s="1" t="s">
        <v>54</v>
      </c>
      <c r="E18" s="1"/>
      <c r="F18" s="1" t="s">
        <v>77</v>
      </c>
      <c r="G18" s="37">
        <v>1300000</v>
      </c>
      <c r="H18" s="37">
        <v>1300000</v>
      </c>
      <c r="I18" s="3">
        <v>0</v>
      </c>
      <c r="J18" s="1" t="s">
        <v>20</v>
      </c>
      <c r="K18" s="31" t="s">
        <v>38</v>
      </c>
      <c r="L18" s="31" t="s">
        <v>39</v>
      </c>
      <c r="M18" s="31" t="s">
        <v>21</v>
      </c>
      <c r="N18" s="31" t="s">
        <v>26</v>
      </c>
      <c r="O18" s="31" t="s">
        <v>72</v>
      </c>
    </row>
    <row r="19" spans="1:15" s="4" customFormat="1" ht="18.75" customHeight="1" x14ac:dyDescent="0.35">
      <c r="A19" s="1"/>
      <c r="B19" s="1" t="s">
        <v>34</v>
      </c>
      <c r="C19" s="5" t="s">
        <v>78</v>
      </c>
      <c r="D19" s="41" t="s">
        <v>79</v>
      </c>
      <c r="E19" s="42"/>
      <c r="F19" s="1" t="s">
        <v>80</v>
      </c>
      <c r="G19" s="37">
        <v>40000000</v>
      </c>
      <c r="H19" s="37">
        <v>40000000</v>
      </c>
      <c r="I19" s="3"/>
      <c r="J19" s="1" t="s">
        <v>20</v>
      </c>
      <c r="K19" s="31" t="s">
        <v>38</v>
      </c>
      <c r="L19" s="31" t="s">
        <v>39</v>
      </c>
      <c r="M19" s="31" t="s">
        <v>26</v>
      </c>
      <c r="N19" s="31" t="s">
        <v>22</v>
      </c>
      <c r="O19" s="31" t="s">
        <v>56</v>
      </c>
    </row>
    <row r="20" spans="1:15" x14ac:dyDescent="0.35">
      <c r="F20" s="39" t="s">
        <v>81</v>
      </c>
      <c r="G20" s="40">
        <f>SUM(G4:G19)</f>
        <v>533354659.28000003</v>
      </c>
      <c r="H20" s="40">
        <f>SUM(H4:H19)</f>
        <v>517555624.88000005</v>
      </c>
      <c r="I20" s="40">
        <f>SUM(I4:I19)</f>
        <v>15799034.4</v>
      </c>
    </row>
  </sheetData>
  <autoFilter ref="A1:O20" xr:uid="{DE44DE32-DB39-C041-9DA2-022D690D6939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</autoFilter>
  <mergeCells count="14">
    <mergeCell ref="D19:E19"/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K2"/>
    <mergeCell ref="L2:M2"/>
    <mergeCell ref="N2:O2"/>
  </mergeCells>
  <pageMargins left="0.7" right="0.7" top="0.75" bottom="0.75" header="0.51180555555555496" footer="0.51180555555555496"/>
  <pageSetup paperSize="8" scale="66" firstPageNumber="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43"/>
  <sheetViews>
    <sheetView zoomScale="62" zoomScaleNormal="62" workbookViewId="0">
      <pane ySplit="2" topLeftCell="A34" activePane="bottomLeft" state="frozen"/>
      <selection pane="bottomLeft" sqref="A1:F38"/>
    </sheetView>
  </sheetViews>
  <sheetFormatPr defaultColWidth="9" defaultRowHeight="14.5" x14ac:dyDescent="0.35"/>
  <cols>
    <col min="1" max="1" width="34.6328125" customWidth="1"/>
    <col min="2" max="2" width="24.08984375" customWidth="1"/>
    <col min="3" max="3" width="22" customWidth="1"/>
    <col min="4" max="4" width="59" customWidth="1"/>
    <col min="5" max="5" width="18.1796875" customWidth="1"/>
    <col min="6" max="6" width="15.453125" customWidth="1"/>
  </cols>
  <sheetData>
    <row r="1" spans="1:6" ht="18.5" x14ac:dyDescent="0.35">
      <c r="A1" s="47" t="s">
        <v>82</v>
      </c>
      <c r="B1" s="47"/>
      <c r="C1" s="47"/>
      <c r="D1" s="47"/>
      <c r="E1" s="47"/>
    </row>
    <row r="2" spans="1:6" ht="29" x14ac:dyDescent="0.35">
      <c r="A2" s="7" t="s">
        <v>83</v>
      </c>
      <c r="B2" s="7" t="s">
        <v>84</v>
      </c>
      <c r="C2" s="7" t="s">
        <v>85</v>
      </c>
      <c r="D2" s="7" t="s">
        <v>86</v>
      </c>
      <c r="E2" s="7" t="s">
        <v>87</v>
      </c>
      <c r="F2" s="7" t="s">
        <v>176</v>
      </c>
    </row>
    <row r="3" spans="1:6" ht="101.5" x14ac:dyDescent="0.35">
      <c r="A3" s="32" t="s">
        <v>88</v>
      </c>
      <c r="B3" s="6" t="s">
        <v>89</v>
      </c>
      <c r="C3" s="6" t="s">
        <v>90</v>
      </c>
      <c r="D3" s="33" t="s">
        <v>91</v>
      </c>
      <c r="E3" s="8"/>
      <c r="F3" s="33" t="s">
        <v>179</v>
      </c>
    </row>
    <row r="4" spans="1:6" ht="101.5" x14ac:dyDescent="0.35">
      <c r="A4" s="32" t="s">
        <v>88</v>
      </c>
      <c r="B4" s="6" t="s">
        <v>89</v>
      </c>
      <c r="C4" s="6" t="s">
        <v>92</v>
      </c>
      <c r="D4" s="33" t="s">
        <v>93</v>
      </c>
      <c r="E4" s="8"/>
      <c r="F4" s="33" t="s">
        <v>180</v>
      </c>
    </row>
    <row r="5" spans="1:6" ht="101.5" x14ac:dyDescent="0.35">
      <c r="A5" s="32" t="s">
        <v>88</v>
      </c>
      <c r="B5" s="6" t="s">
        <v>89</v>
      </c>
      <c r="C5" s="6" t="s">
        <v>94</v>
      </c>
      <c r="D5" s="33" t="s">
        <v>95</v>
      </c>
      <c r="E5" s="8"/>
      <c r="F5" s="33" t="s">
        <v>181</v>
      </c>
    </row>
    <row r="6" spans="1:6" ht="58" x14ac:dyDescent="0.35">
      <c r="A6" s="32" t="s">
        <v>88</v>
      </c>
      <c r="B6" s="6" t="s">
        <v>89</v>
      </c>
      <c r="C6" s="6" t="s">
        <v>96</v>
      </c>
      <c r="D6" s="33" t="s">
        <v>97</v>
      </c>
      <c r="E6" s="8">
        <v>82946.62</v>
      </c>
      <c r="F6" s="6"/>
    </row>
    <row r="7" spans="1:6" ht="43.5" x14ac:dyDescent="0.35">
      <c r="A7" s="32" t="s">
        <v>88</v>
      </c>
      <c r="B7" s="6" t="s">
        <v>89</v>
      </c>
      <c r="C7" s="6" t="s">
        <v>98</v>
      </c>
      <c r="D7" s="33" t="s">
        <v>99</v>
      </c>
      <c r="E7" s="8">
        <v>34702.26</v>
      </c>
      <c r="F7" s="6"/>
    </row>
    <row r="8" spans="1:6" ht="43.5" x14ac:dyDescent="0.35">
      <c r="A8" s="32" t="s">
        <v>88</v>
      </c>
      <c r="B8" s="6" t="s">
        <v>89</v>
      </c>
      <c r="C8" s="6" t="s">
        <v>100</v>
      </c>
      <c r="D8" s="33" t="s">
        <v>101</v>
      </c>
      <c r="E8" s="8">
        <v>19072.900000000001</v>
      </c>
      <c r="F8" s="6"/>
    </row>
    <row r="9" spans="1:6" ht="72.5" x14ac:dyDescent="0.35">
      <c r="A9" s="32" t="s">
        <v>88</v>
      </c>
      <c r="B9" s="6" t="s">
        <v>89</v>
      </c>
      <c r="C9" s="6" t="s">
        <v>102</v>
      </c>
      <c r="D9" s="33" t="s">
        <v>103</v>
      </c>
      <c r="E9" s="8">
        <v>21058.959999999999</v>
      </c>
      <c r="F9" s="6"/>
    </row>
    <row r="10" spans="1:6" ht="29" x14ac:dyDescent="0.35">
      <c r="A10" s="32" t="s">
        <v>88</v>
      </c>
      <c r="B10" s="6" t="s">
        <v>89</v>
      </c>
      <c r="C10" s="6" t="s">
        <v>104</v>
      </c>
      <c r="D10" s="33" t="s">
        <v>105</v>
      </c>
      <c r="E10" s="8">
        <v>316838.95</v>
      </c>
      <c r="F10" s="6"/>
    </row>
    <row r="11" spans="1:6" ht="29" x14ac:dyDescent="0.35">
      <c r="A11" s="32" t="s">
        <v>88</v>
      </c>
      <c r="B11" s="6" t="s">
        <v>89</v>
      </c>
      <c r="C11" s="6" t="s">
        <v>106</v>
      </c>
      <c r="D11" s="33" t="s">
        <v>107</v>
      </c>
      <c r="E11" s="8">
        <v>192748.79</v>
      </c>
      <c r="F11" s="6"/>
    </row>
    <row r="12" spans="1:6" ht="72.5" x14ac:dyDescent="0.35">
      <c r="A12" s="32" t="s">
        <v>88</v>
      </c>
      <c r="B12" s="6" t="s">
        <v>89</v>
      </c>
      <c r="C12" s="6" t="s">
        <v>108</v>
      </c>
      <c r="D12" s="33" t="s">
        <v>109</v>
      </c>
      <c r="E12" s="8">
        <v>67628.929999999993</v>
      </c>
      <c r="F12" s="6"/>
    </row>
    <row r="13" spans="1:6" ht="101.5" x14ac:dyDescent="0.35">
      <c r="A13" s="32" t="s">
        <v>88</v>
      </c>
      <c r="B13" s="6" t="s">
        <v>89</v>
      </c>
      <c r="C13" s="6" t="s">
        <v>110</v>
      </c>
      <c r="D13" s="33" t="s">
        <v>111</v>
      </c>
      <c r="E13" s="8"/>
      <c r="F13" s="33" t="s">
        <v>182</v>
      </c>
    </row>
    <row r="14" spans="1:6" ht="58" x14ac:dyDescent="0.35">
      <c r="A14" s="32" t="s">
        <v>88</v>
      </c>
      <c r="B14" s="6" t="s">
        <v>89</v>
      </c>
      <c r="C14" s="6" t="s">
        <v>112</v>
      </c>
      <c r="D14" s="33" t="s">
        <v>113</v>
      </c>
      <c r="E14" s="8">
        <v>13422.5</v>
      </c>
      <c r="F14" s="6"/>
    </row>
    <row r="15" spans="1:6" ht="72.5" x14ac:dyDescent="0.35">
      <c r="A15" s="32" t="s">
        <v>88</v>
      </c>
      <c r="B15" s="6" t="s">
        <v>89</v>
      </c>
      <c r="C15" s="6" t="s">
        <v>114</v>
      </c>
      <c r="D15" s="33" t="s">
        <v>115</v>
      </c>
      <c r="E15" s="8">
        <v>844560</v>
      </c>
      <c r="F15" s="6"/>
    </row>
    <row r="16" spans="1:6" ht="29" x14ac:dyDescent="0.35">
      <c r="A16" s="32" t="s">
        <v>88</v>
      </c>
      <c r="B16" s="6" t="s">
        <v>89</v>
      </c>
      <c r="C16" s="6" t="s">
        <v>116</v>
      </c>
      <c r="D16" s="33" t="s">
        <v>117</v>
      </c>
      <c r="E16" s="8">
        <v>32343</v>
      </c>
      <c r="F16" s="6"/>
    </row>
    <row r="17" spans="1:6" ht="29" x14ac:dyDescent="0.35">
      <c r="A17" s="32" t="s">
        <v>88</v>
      </c>
      <c r="B17" s="6" t="s">
        <v>89</v>
      </c>
      <c r="C17" s="6" t="s">
        <v>116</v>
      </c>
      <c r="D17" s="33" t="s">
        <v>118</v>
      </c>
      <c r="E17" s="8">
        <v>13000</v>
      </c>
      <c r="F17" s="6"/>
    </row>
    <row r="18" spans="1:6" ht="43.5" x14ac:dyDescent="0.35">
      <c r="A18" s="32" t="s">
        <v>88</v>
      </c>
      <c r="B18" s="6" t="s">
        <v>119</v>
      </c>
      <c r="C18" s="6" t="s">
        <v>120</v>
      </c>
      <c r="D18" s="33" t="s">
        <v>121</v>
      </c>
      <c r="E18" s="8">
        <v>119000</v>
      </c>
      <c r="F18" s="6"/>
    </row>
    <row r="19" spans="1:6" ht="87" x14ac:dyDescent="0.35">
      <c r="A19" s="32" t="s">
        <v>88</v>
      </c>
      <c r="B19" s="6" t="s">
        <v>119</v>
      </c>
      <c r="C19" s="6" t="s">
        <v>122</v>
      </c>
      <c r="D19" s="33" t="s">
        <v>123</v>
      </c>
      <c r="E19" s="8"/>
      <c r="F19" s="33" t="s">
        <v>178</v>
      </c>
    </row>
    <row r="20" spans="1:6" ht="43.5" x14ac:dyDescent="0.35">
      <c r="A20" s="32" t="s">
        <v>88</v>
      </c>
      <c r="B20" s="6" t="s">
        <v>119</v>
      </c>
      <c r="C20" s="6" t="s">
        <v>124</v>
      </c>
      <c r="D20" s="33" t="s">
        <v>125</v>
      </c>
      <c r="E20" s="8">
        <v>25200</v>
      </c>
      <c r="F20" s="6"/>
    </row>
    <row r="21" spans="1:6" ht="87" x14ac:dyDescent="0.35">
      <c r="A21" s="32" t="s">
        <v>88</v>
      </c>
      <c r="B21" s="6" t="s">
        <v>119</v>
      </c>
      <c r="C21" s="6" t="s">
        <v>126</v>
      </c>
      <c r="D21" s="33" t="s">
        <v>127</v>
      </c>
      <c r="E21" s="8"/>
      <c r="F21" s="33" t="s">
        <v>183</v>
      </c>
    </row>
    <row r="22" spans="1:6" ht="43.5" x14ac:dyDescent="0.35">
      <c r="A22" s="32" t="s">
        <v>88</v>
      </c>
      <c r="B22" s="6" t="s">
        <v>119</v>
      </c>
      <c r="C22" s="6" t="s">
        <v>128</v>
      </c>
      <c r="D22" s="33" t="s">
        <v>129</v>
      </c>
      <c r="E22" s="8">
        <v>55300</v>
      </c>
      <c r="F22" s="6"/>
    </row>
    <row r="23" spans="1:6" ht="58" x14ac:dyDescent="0.35">
      <c r="A23" s="32" t="s">
        <v>130</v>
      </c>
      <c r="B23" s="6" t="s">
        <v>131</v>
      </c>
      <c r="C23" s="6" t="s">
        <v>132</v>
      </c>
      <c r="D23" s="33" t="s">
        <v>133</v>
      </c>
      <c r="E23" s="8">
        <v>12000000</v>
      </c>
      <c r="F23" s="6"/>
    </row>
    <row r="24" spans="1:6" ht="29" x14ac:dyDescent="0.35">
      <c r="A24" s="32" t="s">
        <v>130</v>
      </c>
      <c r="B24" s="6" t="s">
        <v>134</v>
      </c>
      <c r="C24" s="6" t="s">
        <v>135</v>
      </c>
      <c r="D24" s="33" t="s">
        <v>136</v>
      </c>
      <c r="E24" s="8">
        <v>6000000</v>
      </c>
      <c r="F24" s="6"/>
    </row>
    <row r="25" spans="1:6" ht="29" x14ac:dyDescent="0.35">
      <c r="A25" s="32" t="s">
        <v>130</v>
      </c>
      <c r="B25" s="6" t="s">
        <v>134</v>
      </c>
      <c r="C25" s="6" t="s">
        <v>137</v>
      </c>
      <c r="D25" s="33" t="s">
        <v>138</v>
      </c>
      <c r="E25" s="8">
        <v>1000000</v>
      </c>
      <c r="F25" s="6"/>
    </row>
    <row r="26" spans="1:6" ht="43.5" x14ac:dyDescent="0.35">
      <c r="A26" s="32" t="s">
        <v>130</v>
      </c>
      <c r="B26" s="6" t="s">
        <v>131</v>
      </c>
      <c r="C26" s="6" t="s">
        <v>139</v>
      </c>
      <c r="D26" s="33" t="s">
        <v>140</v>
      </c>
      <c r="E26" s="8">
        <v>4500000</v>
      </c>
      <c r="F26" s="6"/>
    </row>
    <row r="27" spans="1:6" ht="43.5" x14ac:dyDescent="0.35">
      <c r="A27" s="32" t="s">
        <v>141</v>
      </c>
      <c r="B27" s="6" t="s">
        <v>142</v>
      </c>
      <c r="C27" s="6" t="s">
        <v>143</v>
      </c>
      <c r="D27" s="33" t="s">
        <v>144</v>
      </c>
      <c r="E27" s="8">
        <v>5500000</v>
      </c>
      <c r="F27" s="33"/>
    </row>
    <row r="28" spans="1:6" ht="29" x14ac:dyDescent="0.35">
      <c r="A28" s="32" t="s">
        <v>145</v>
      </c>
      <c r="B28" s="6" t="s">
        <v>146</v>
      </c>
      <c r="C28" s="6" t="s">
        <v>147</v>
      </c>
      <c r="D28" s="33" t="s">
        <v>148</v>
      </c>
      <c r="E28" s="8">
        <v>5500000</v>
      </c>
      <c r="F28" s="33"/>
    </row>
    <row r="29" spans="1:6" ht="29" x14ac:dyDescent="0.35">
      <c r="A29" s="32" t="s">
        <v>145</v>
      </c>
      <c r="B29" s="6" t="s">
        <v>146</v>
      </c>
      <c r="C29" s="6" t="s">
        <v>149</v>
      </c>
      <c r="D29" s="33" t="s">
        <v>150</v>
      </c>
      <c r="E29" s="8">
        <v>7500000</v>
      </c>
      <c r="F29" s="33"/>
    </row>
    <row r="30" spans="1:6" ht="101.5" x14ac:dyDescent="0.35">
      <c r="A30" s="32" t="s">
        <v>151</v>
      </c>
      <c r="B30" s="6" t="s">
        <v>152</v>
      </c>
      <c r="C30" s="6" t="s">
        <v>153</v>
      </c>
      <c r="D30" s="33" t="s">
        <v>154</v>
      </c>
      <c r="E30" s="8">
        <v>35992650</v>
      </c>
      <c r="F30" s="33"/>
    </row>
    <row r="31" spans="1:6" ht="87" x14ac:dyDescent="0.35">
      <c r="A31" s="32" t="s">
        <v>151</v>
      </c>
      <c r="B31" s="6" t="s">
        <v>152</v>
      </c>
      <c r="C31" s="6" t="s">
        <v>155</v>
      </c>
      <c r="D31" s="33" t="s">
        <v>156</v>
      </c>
      <c r="E31" s="8">
        <v>38932481</v>
      </c>
      <c r="F31" s="33"/>
    </row>
    <row r="32" spans="1:6" ht="116" x14ac:dyDescent="0.35">
      <c r="A32" s="32" t="s">
        <v>151</v>
      </c>
      <c r="B32" s="6" t="s">
        <v>152</v>
      </c>
      <c r="C32" s="6" t="s">
        <v>157</v>
      </c>
      <c r="D32" s="33" t="s">
        <v>158</v>
      </c>
      <c r="E32" s="8"/>
      <c r="F32" s="33" t="s">
        <v>184</v>
      </c>
    </row>
    <row r="33" spans="1:6" ht="116" x14ac:dyDescent="0.35">
      <c r="A33" s="32" t="s">
        <v>151</v>
      </c>
      <c r="B33" s="6" t="s">
        <v>152</v>
      </c>
      <c r="C33" s="6" t="s">
        <v>159</v>
      </c>
      <c r="D33" s="33" t="s">
        <v>160</v>
      </c>
      <c r="E33" s="8"/>
      <c r="F33" s="33" t="s">
        <v>185</v>
      </c>
    </row>
    <row r="34" spans="1:6" ht="37.5" x14ac:dyDescent="0.35">
      <c r="A34" s="5" t="s">
        <v>161</v>
      </c>
      <c r="B34" s="5" t="s">
        <v>186</v>
      </c>
      <c r="C34" s="1" t="s">
        <v>162</v>
      </c>
      <c r="D34" s="34" t="s">
        <v>163</v>
      </c>
      <c r="E34" s="8">
        <v>2000000</v>
      </c>
      <c r="F34" s="33" t="s">
        <v>177</v>
      </c>
    </row>
    <row r="35" spans="1:6" ht="37.5" x14ac:dyDescent="0.35">
      <c r="A35" s="5" t="s">
        <v>161</v>
      </c>
      <c r="B35" s="5" t="s">
        <v>186</v>
      </c>
      <c r="C35" s="1" t="s">
        <v>164</v>
      </c>
      <c r="D35" s="34" t="s">
        <v>165</v>
      </c>
      <c r="E35" s="8">
        <f>2550712.44+500000</f>
        <v>3050712.44</v>
      </c>
      <c r="F35" s="33" t="s">
        <v>177</v>
      </c>
    </row>
    <row r="36" spans="1:6" ht="37.5" x14ac:dyDescent="0.35">
      <c r="A36" s="5" t="s">
        <v>161</v>
      </c>
      <c r="B36" s="5" t="s">
        <v>186</v>
      </c>
      <c r="C36" s="1" t="s">
        <v>166</v>
      </c>
      <c r="D36" s="34" t="s">
        <v>167</v>
      </c>
      <c r="E36" s="8">
        <v>2000000</v>
      </c>
      <c r="F36" s="33" t="s">
        <v>177</v>
      </c>
    </row>
    <row r="37" spans="1:6" ht="52" x14ac:dyDescent="0.35">
      <c r="A37" s="5" t="s">
        <v>161</v>
      </c>
      <c r="B37" s="5" t="s">
        <v>186</v>
      </c>
      <c r="C37" s="1" t="s">
        <v>168</v>
      </c>
      <c r="D37" s="5" t="s">
        <v>169</v>
      </c>
      <c r="E37" s="8">
        <v>1200000</v>
      </c>
      <c r="F37" s="33" t="s">
        <v>177</v>
      </c>
    </row>
    <row r="38" spans="1:6" ht="38.5" x14ac:dyDescent="0.35">
      <c r="A38" s="32" t="s">
        <v>141</v>
      </c>
      <c r="B38" s="5" t="s">
        <v>170</v>
      </c>
      <c r="C38" s="1" t="s">
        <v>171</v>
      </c>
      <c r="D38" s="35" t="s">
        <v>172</v>
      </c>
      <c r="E38" s="36">
        <v>5000000</v>
      </c>
      <c r="F38" s="33" t="s">
        <v>177</v>
      </c>
    </row>
    <row r="39" spans="1:6" x14ac:dyDescent="0.35">
      <c r="D39" s="10"/>
      <c r="E39" s="9"/>
    </row>
    <row r="41" spans="1:6" x14ac:dyDescent="0.35">
      <c r="E41" s="30"/>
    </row>
    <row r="43" spans="1:6" x14ac:dyDescent="0.35">
      <c r="E43" s="30"/>
    </row>
  </sheetData>
  <mergeCells count="1">
    <mergeCell ref="A1:E1"/>
  </mergeCells>
  <pageMargins left="0.43333333333333302" right="0.39374999999999999" top="1.0236111111111099" bottom="0.74791666666666701" header="0.51180555555555496" footer="0.51180555555555496"/>
  <pageSetup paperSize="9" scale="79" firstPageNumber="0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4"/>
  <sheetViews>
    <sheetView zoomScale="72" zoomScaleNormal="72" workbookViewId="0">
      <selection activeCell="B7" sqref="B7"/>
    </sheetView>
  </sheetViews>
  <sheetFormatPr defaultColWidth="9" defaultRowHeight="14.5" x14ac:dyDescent="0.35"/>
  <cols>
    <col min="1" max="1" width="32.81640625" customWidth="1"/>
    <col min="2" max="2" width="14.453125" customWidth="1"/>
    <col min="3" max="3" width="15.81640625" customWidth="1"/>
    <col min="4" max="4" width="16.36328125" customWidth="1"/>
    <col min="5" max="5" width="17" customWidth="1"/>
    <col min="6" max="9" width="14.453125" customWidth="1"/>
    <col min="10" max="10" width="18" customWidth="1"/>
  </cols>
  <sheetData>
    <row r="1" spans="1:10" ht="49.5" customHeight="1" x14ac:dyDescent="0.35">
      <c r="A1" s="48" t="s">
        <v>173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x14ac:dyDescent="0.35">
      <c r="A2" s="11"/>
      <c r="B2" s="11">
        <v>2024</v>
      </c>
      <c r="C2" s="11">
        <v>2025</v>
      </c>
      <c r="D2" s="11">
        <v>2026</v>
      </c>
      <c r="E2" s="11">
        <v>2027</v>
      </c>
      <c r="F2" s="12">
        <v>2028</v>
      </c>
      <c r="G2" s="11">
        <v>2029</v>
      </c>
      <c r="H2" s="11">
        <v>2030</v>
      </c>
      <c r="I2" s="11">
        <v>2031</v>
      </c>
      <c r="J2" s="11" t="s">
        <v>81</v>
      </c>
    </row>
    <row r="3" spans="1:10" x14ac:dyDescent="0.35">
      <c r="A3" s="1" t="s">
        <v>174</v>
      </c>
      <c r="B3" s="13">
        <v>35387300</v>
      </c>
      <c r="C3" s="13">
        <v>105874258.40000001</v>
      </c>
      <c r="D3" s="13">
        <v>113463931.2</v>
      </c>
      <c r="E3" s="13">
        <v>113208686</v>
      </c>
      <c r="F3" s="13">
        <v>83949287.560000002</v>
      </c>
      <c r="G3" s="13">
        <v>59672161.719999999</v>
      </c>
      <c r="H3" s="13">
        <v>6000000</v>
      </c>
      <c r="I3" s="8"/>
      <c r="J3" s="14">
        <f>SUM(B3:I3)</f>
        <v>517555624.88</v>
      </c>
    </row>
    <row r="4" spans="1:10" x14ac:dyDescent="0.35">
      <c r="A4" s="6" t="s">
        <v>81</v>
      </c>
      <c r="B4" s="8"/>
      <c r="C4" s="8"/>
      <c r="D4" s="8"/>
      <c r="E4" s="8"/>
      <c r="F4" s="8"/>
      <c r="G4" s="8"/>
      <c r="H4" s="8"/>
      <c r="I4" s="8"/>
      <c r="J4" s="15"/>
    </row>
  </sheetData>
  <mergeCells count="1">
    <mergeCell ref="A1:J1"/>
  </mergeCells>
  <pageMargins left="0.66944444444444395" right="0.51180555555555496" top="0.75347222222222199" bottom="0.74791666666666701" header="0.51180555555555496" footer="0.51180555555555496"/>
  <pageSetup paperSize="9" scale="77" firstPageNumber="0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86"/>
  <sheetViews>
    <sheetView topLeftCell="E1" zoomScale="47" zoomScaleNormal="47" workbookViewId="0">
      <pane ySplit="2" topLeftCell="A12" activePane="bottomLeft" state="frozen"/>
      <selection activeCell="G1" sqref="G1"/>
      <selection pane="bottomLeft" sqref="A1:R19"/>
    </sheetView>
  </sheetViews>
  <sheetFormatPr defaultColWidth="9" defaultRowHeight="14.5" x14ac:dyDescent="0.35"/>
  <cols>
    <col min="1" max="1" width="13.6328125" customWidth="1"/>
    <col min="2" max="2" width="20.453125" customWidth="1"/>
    <col min="3" max="3" width="23.453125" customWidth="1"/>
    <col min="4" max="4" width="25.6328125" customWidth="1"/>
    <col min="5" max="5" width="17.81640625" customWidth="1"/>
    <col min="6" max="6" width="41.1796875" style="16" customWidth="1"/>
    <col min="7" max="7" width="21.36328125" style="17" customWidth="1"/>
    <col min="8" max="8" width="21.36328125" style="16" customWidth="1"/>
    <col min="9" max="9" width="23.81640625" style="16" customWidth="1"/>
    <col min="10" max="10" width="14" style="16" customWidth="1"/>
    <col min="11" max="11" width="21.81640625" style="18" customWidth="1"/>
    <col min="12" max="12" width="21.1796875" style="18" customWidth="1"/>
    <col min="13" max="13" width="20.81640625" customWidth="1"/>
    <col min="14" max="14" width="21.1796875" customWidth="1"/>
    <col min="15" max="15" width="20.6328125" customWidth="1"/>
    <col min="16" max="16" width="21.81640625" customWidth="1"/>
    <col min="17" max="17" width="23.36328125" customWidth="1"/>
    <col min="18" max="18" width="21.1796875" customWidth="1"/>
  </cols>
  <sheetData>
    <row r="1" spans="1:18" ht="69" customHeight="1" x14ac:dyDescent="0.35">
      <c r="A1" s="49" t="s">
        <v>175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</row>
    <row r="2" spans="1:18" s="20" customFormat="1" ht="50.25" customHeight="1" x14ac:dyDescent="0.3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9">
        <v>2023</v>
      </c>
      <c r="K2" s="19">
        <v>2024</v>
      </c>
      <c r="L2" s="19">
        <v>2025</v>
      </c>
      <c r="M2" s="19">
        <v>2026</v>
      </c>
      <c r="N2" s="19">
        <v>2027</v>
      </c>
      <c r="O2" s="19">
        <v>2028</v>
      </c>
      <c r="P2" s="19">
        <v>2029</v>
      </c>
      <c r="Q2" s="19">
        <v>2030</v>
      </c>
      <c r="R2" s="19">
        <v>2031</v>
      </c>
    </row>
    <row r="3" spans="1:18" ht="87" x14ac:dyDescent="0.35">
      <c r="A3" s="1" t="s">
        <v>15</v>
      </c>
      <c r="B3" s="5" t="s">
        <v>16</v>
      </c>
      <c r="C3" s="5" t="s">
        <v>17</v>
      </c>
      <c r="D3" s="5" t="s">
        <v>18</v>
      </c>
      <c r="E3" s="5"/>
      <c r="F3" s="5" t="s">
        <v>19</v>
      </c>
      <c r="G3" s="3">
        <v>140491314</v>
      </c>
      <c r="H3" s="3">
        <v>140491314</v>
      </c>
      <c r="I3" s="3">
        <v>0</v>
      </c>
      <c r="J3" s="21">
        <v>0</v>
      </c>
      <c r="K3" s="21">
        <v>10000000</v>
      </c>
      <c r="L3" s="21">
        <v>25000000</v>
      </c>
      <c r="M3" s="21">
        <v>25000000</v>
      </c>
      <c r="N3" s="21">
        <v>25000000</v>
      </c>
      <c r="O3" s="21">
        <v>25000000</v>
      </c>
      <c r="P3" s="21">
        <v>30491314</v>
      </c>
      <c r="Q3" s="21">
        <v>0</v>
      </c>
      <c r="R3" s="21">
        <v>0</v>
      </c>
    </row>
    <row r="4" spans="1:18" ht="87" x14ac:dyDescent="0.35">
      <c r="A4" s="1" t="s">
        <v>24</v>
      </c>
      <c r="B4" s="5" t="s">
        <v>16</v>
      </c>
      <c r="C4" s="5" t="s">
        <v>17</v>
      </c>
      <c r="D4" s="5" t="s">
        <v>18</v>
      </c>
      <c r="E4" s="5"/>
      <c r="F4" s="5" t="s">
        <v>25</v>
      </c>
      <c r="G4" s="3">
        <v>47696321</v>
      </c>
      <c r="H4" s="3">
        <v>47696321</v>
      </c>
      <c r="I4" s="3">
        <v>0</v>
      </c>
      <c r="J4" s="21">
        <v>0</v>
      </c>
      <c r="K4" s="21">
        <v>8000000</v>
      </c>
      <c r="L4" s="21">
        <v>10000000</v>
      </c>
      <c r="M4" s="21">
        <v>15000000</v>
      </c>
      <c r="N4" s="21">
        <v>14696321</v>
      </c>
      <c r="O4" s="21">
        <v>0</v>
      </c>
      <c r="P4" s="21">
        <v>0</v>
      </c>
      <c r="Q4" s="21">
        <v>0</v>
      </c>
      <c r="R4" s="21">
        <v>0</v>
      </c>
    </row>
    <row r="5" spans="1:18" ht="49.75" customHeight="1" x14ac:dyDescent="0.35">
      <c r="A5" s="1" t="s">
        <v>28</v>
      </c>
      <c r="B5" s="5" t="s">
        <v>29</v>
      </c>
      <c r="C5" s="5" t="s">
        <v>30</v>
      </c>
      <c r="D5" s="5" t="s">
        <v>31</v>
      </c>
      <c r="E5" s="5"/>
      <c r="F5" s="5" t="s">
        <v>32</v>
      </c>
      <c r="G5" s="3">
        <v>23812365</v>
      </c>
      <c r="H5" s="3">
        <v>23812365</v>
      </c>
      <c r="I5" s="3">
        <v>0</v>
      </c>
      <c r="J5" s="21">
        <v>0</v>
      </c>
      <c r="K5" s="21">
        <v>0</v>
      </c>
      <c r="L5" s="21">
        <v>5000000</v>
      </c>
      <c r="M5" s="21">
        <v>8000000</v>
      </c>
      <c r="N5" s="21">
        <v>10812365</v>
      </c>
      <c r="O5" s="21">
        <v>0</v>
      </c>
      <c r="P5" s="21">
        <v>0</v>
      </c>
      <c r="Q5" s="21">
        <v>0</v>
      </c>
      <c r="R5" s="21">
        <v>0</v>
      </c>
    </row>
    <row r="6" spans="1:18" ht="30" customHeight="1" x14ac:dyDescent="0.35">
      <c r="A6" s="1" t="s">
        <v>33</v>
      </c>
      <c r="B6" s="5" t="s">
        <v>34</v>
      </c>
      <c r="C6" s="5" t="s">
        <v>35</v>
      </c>
      <c r="D6" s="5" t="s">
        <v>36</v>
      </c>
      <c r="E6" s="5"/>
      <c r="F6" s="5" t="s">
        <v>37</v>
      </c>
      <c r="G6" s="3">
        <v>3980847.72</v>
      </c>
      <c r="H6" s="3">
        <v>3980847.72</v>
      </c>
      <c r="I6" s="3">
        <v>0</v>
      </c>
      <c r="J6" s="21">
        <v>0</v>
      </c>
      <c r="K6" s="21">
        <v>400000</v>
      </c>
      <c r="L6" s="21">
        <v>800000</v>
      </c>
      <c r="M6" s="21">
        <v>700000</v>
      </c>
      <c r="N6" s="21">
        <v>700000</v>
      </c>
      <c r="O6" s="21">
        <v>700000</v>
      </c>
      <c r="P6" s="21">
        <v>680847.72</v>
      </c>
      <c r="Q6" s="21">
        <v>0</v>
      </c>
      <c r="R6" s="21">
        <v>0</v>
      </c>
    </row>
    <row r="7" spans="1:18" ht="101.5" x14ac:dyDescent="0.35">
      <c r="A7" s="1" t="s">
        <v>40</v>
      </c>
      <c r="B7" s="5" t="s">
        <v>41</v>
      </c>
      <c r="C7" s="1" t="s">
        <v>53</v>
      </c>
      <c r="D7" s="1" t="s">
        <v>54</v>
      </c>
      <c r="E7" s="5"/>
      <c r="F7" s="5" t="s">
        <v>42</v>
      </c>
      <c r="G7" s="3">
        <v>60000000</v>
      </c>
      <c r="H7" s="3">
        <v>60000000</v>
      </c>
      <c r="I7" s="3"/>
      <c r="J7" s="21">
        <v>0</v>
      </c>
      <c r="K7" s="21">
        <v>0</v>
      </c>
      <c r="L7" s="21">
        <v>6000000</v>
      </c>
      <c r="M7" s="21">
        <v>12000000</v>
      </c>
      <c r="N7" s="21">
        <v>12000000</v>
      </c>
      <c r="O7" s="21">
        <v>12000000</v>
      </c>
      <c r="P7" s="21">
        <v>12000000</v>
      </c>
      <c r="Q7" s="21">
        <f>60000000-P7-O7-N7-M7-L7</f>
        <v>6000000</v>
      </c>
      <c r="R7" s="21">
        <v>0</v>
      </c>
    </row>
    <row r="8" spans="1:18" ht="29" x14ac:dyDescent="0.35">
      <c r="A8" s="1" t="s">
        <v>44</v>
      </c>
      <c r="B8" s="5" t="s">
        <v>45</v>
      </c>
      <c r="C8" s="1" t="s">
        <v>53</v>
      </c>
      <c r="D8" s="1" t="s">
        <v>54</v>
      </c>
      <c r="E8" s="5"/>
      <c r="F8" s="5" t="s">
        <v>46</v>
      </c>
      <c r="G8" s="3">
        <v>1776000</v>
      </c>
      <c r="H8" s="3">
        <v>1576965.6</v>
      </c>
      <c r="I8" s="3">
        <v>199034.4</v>
      </c>
      <c r="J8" s="21">
        <v>0</v>
      </c>
      <c r="K8" s="21">
        <v>788482.8</v>
      </c>
      <c r="L8" s="21">
        <v>788482.8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21">
        <v>0</v>
      </c>
    </row>
    <row r="9" spans="1:18" ht="29" x14ac:dyDescent="0.35">
      <c r="A9" s="1" t="s">
        <v>47</v>
      </c>
      <c r="B9" s="5" t="s">
        <v>45</v>
      </c>
      <c r="C9" s="1" t="s">
        <v>53</v>
      </c>
      <c r="D9" s="1" t="s">
        <v>54</v>
      </c>
      <c r="E9" s="5"/>
      <c r="F9" s="5" t="s">
        <v>48</v>
      </c>
      <c r="G9" s="3">
        <v>468300</v>
      </c>
      <c r="H9" s="3">
        <v>468300</v>
      </c>
      <c r="I9" s="3">
        <v>0</v>
      </c>
      <c r="J9" s="21">
        <v>0</v>
      </c>
      <c r="K9" s="21">
        <v>46830</v>
      </c>
      <c r="L9" s="21">
        <v>421470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  <c r="R9" s="21">
        <v>0</v>
      </c>
    </row>
    <row r="10" spans="1:18" ht="29" x14ac:dyDescent="0.35">
      <c r="A10" s="1" t="s">
        <v>49</v>
      </c>
      <c r="B10" s="5" t="s">
        <v>45</v>
      </c>
      <c r="C10" s="1" t="s">
        <v>53</v>
      </c>
      <c r="D10" s="1" t="s">
        <v>54</v>
      </c>
      <c r="E10" s="5"/>
      <c r="F10" s="5" t="s">
        <v>50</v>
      </c>
      <c r="G10" s="3">
        <v>300000</v>
      </c>
      <c r="H10" s="3">
        <v>300000</v>
      </c>
      <c r="I10" s="3">
        <v>0</v>
      </c>
      <c r="J10" s="21">
        <v>0</v>
      </c>
      <c r="K10" s="21">
        <v>300000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</row>
    <row r="11" spans="1:18" ht="116" x14ac:dyDescent="0.35">
      <c r="A11" s="1" t="s">
        <v>51</v>
      </c>
      <c r="B11" s="5" t="s">
        <v>52</v>
      </c>
      <c r="C11" s="5" t="s">
        <v>53</v>
      </c>
      <c r="D11" s="5" t="s">
        <v>54</v>
      </c>
      <c r="E11" s="5"/>
      <c r="F11" s="5" t="s">
        <v>55</v>
      </c>
      <c r="G11" s="3">
        <v>34849287.560000002</v>
      </c>
      <c r="H11" s="37">
        <v>31749287.559999999</v>
      </c>
      <c r="I11" s="3">
        <v>3100000</v>
      </c>
      <c r="J11" s="21">
        <v>0</v>
      </c>
      <c r="K11" s="21">
        <v>2000000</v>
      </c>
      <c r="L11" s="21">
        <v>6000000</v>
      </c>
      <c r="M11" s="21">
        <v>9000000</v>
      </c>
      <c r="N11" s="21">
        <v>9000000</v>
      </c>
      <c r="O11" s="21">
        <v>5749287.5599999996</v>
      </c>
      <c r="P11" s="21">
        <v>0</v>
      </c>
      <c r="Q11" s="21">
        <v>0</v>
      </c>
      <c r="R11" s="21">
        <v>0</v>
      </c>
    </row>
    <row r="12" spans="1:18" ht="43.5" x14ac:dyDescent="0.35">
      <c r="A12" s="1" t="s">
        <v>57</v>
      </c>
      <c r="B12" s="5" t="s">
        <v>58</v>
      </c>
      <c r="C12" s="1" t="s">
        <v>53</v>
      </c>
      <c r="D12" s="1" t="s">
        <v>54</v>
      </c>
      <c r="E12" s="5"/>
      <c r="F12" s="5" t="s">
        <v>59</v>
      </c>
      <c r="G12" s="3">
        <v>2773600</v>
      </c>
      <c r="H12" s="3">
        <v>2773600</v>
      </c>
      <c r="I12" s="3">
        <v>0</v>
      </c>
      <c r="J12" s="21">
        <v>0</v>
      </c>
      <c r="K12" s="21">
        <v>200000</v>
      </c>
      <c r="L12" s="21">
        <v>2500000</v>
      </c>
      <c r="M12" s="21">
        <v>73600</v>
      </c>
      <c r="N12" s="21">
        <v>0</v>
      </c>
      <c r="O12" s="21">
        <v>0</v>
      </c>
      <c r="P12" s="21">
        <v>0</v>
      </c>
      <c r="Q12" s="21">
        <v>0</v>
      </c>
      <c r="R12" s="21">
        <v>0</v>
      </c>
    </row>
    <row r="13" spans="1:18" ht="29" x14ac:dyDescent="0.35">
      <c r="A13" s="1" t="s">
        <v>60</v>
      </c>
      <c r="B13" s="5" t="s">
        <v>34</v>
      </c>
      <c r="C13" s="5" t="s">
        <v>61</v>
      </c>
      <c r="D13" s="5" t="s">
        <v>62</v>
      </c>
      <c r="E13" s="5"/>
      <c r="F13" s="5" t="s">
        <v>63</v>
      </c>
      <c r="G13" s="3">
        <v>12000000</v>
      </c>
      <c r="H13" s="3">
        <v>10000000</v>
      </c>
      <c r="I13" s="3">
        <v>2000000</v>
      </c>
      <c r="J13" s="21">
        <v>0</v>
      </c>
      <c r="K13" s="21">
        <v>500000</v>
      </c>
      <c r="L13" s="21">
        <v>1500000</v>
      </c>
      <c r="M13" s="21">
        <v>2000000</v>
      </c>
      <c r="N13" s="21">
        <v>2000000</v>
      </c>
      <c r="O13" s="21">
        <v>2000000</v>
      </c>
      <c r="P13" s="21">
        <v>2000000</v>
      </c>
      <c r="Q13" s="21">
        <v>0</v>
      </c>
      <c r="R13" s="21">
        <v>0</v>
      </c>
    </row>
    <row r="14" spans="1:18" ht="101.5" x14ac:dyDescent="0.35">
      <c r="A14" s="1" t="s">
        <v>64</v>
      </c>
      <c r="B14" s="5" t="s">
        <v>65</v>
      </c>
      <c r="C14" s="5" t="s">
        <v>53</v>
      </c>
      <c r="D14" s="5" t="s">
        <v>54</v>
      </c>
      <c r="E14" s="5"/>
      <c r="F14" s="5" t="s">
        <v>66</v>
      </c>
      <c r="G14" s="3">
        <v>115500000</v>
      </c>
      <c r="H14" s="3">
        <v>105000000</v>
      </c>
      <c r="I14" s="3">
        <v>10500000</v>
      </c>
      <c r="J14" s="21">
        <v>0</v>
      </c>
      <c r="K14" s="21">
        <v>0</v>
      </c>
      <c r="L14" s="21">
        <v>10500000</v>
      </c>
      <c r="M14" s="21">
        <v>25000000</v>
      </c>
      <c r="N14" s="21">
        <v>25000000</v>
      </c>
      <c r="O14" s="21">
        <v>30000000</v>
      </c>
      <c r="P14" s="21">
        <v>14500000</v>
      </c>
      <c r="Q14" s="21">
        <v>0</v>
      </c>
      <c r="R14" s="21">
        <v>0</v>
      </c>
    </row>
    <row r="15" spans="1:18" ht="43.5" x14ac:dyDescent="0.35">
      <c r="A15" s="1" t="s">
        <v>67</v>
      </c>
      <c r="B15" s="5" t="s">
        <v>68</v>
      </c>
      <c r="C15" s="5" t="s">
        <v>69</v>
      </c>
      <c r="D15" s="5" t="s">
        <v>70</v>
      </c>
      <c r="E15" s="5"/>
      <c r="F15" s="5" t="s">
        <v>71</v>
      </c>
      <c r="G15" s="3">
        <v>43406624</v>
      </c>
      <c r="H15" s="3">
        <v>43406624</v>
      </c>
      <c r="I15" s="3">
        <v>0</v>
      </c>
      <c r="J15" s="21">
        <v>0</v>
      </c>
      <c r="K15" s="21">
        <f>H15*0.3</f>
        <v>13021987.199999999</v>
      </c>
      <c r="L15" s="21">
        <f>0.65*H15</f>
        <v>28214305.600000001</v>
      </c>
      <c r="M15" s="21">
        <f>H15*0.05</f>
        <v>2170331.2000000002</v>
      </c>
      <c r="N15" s="21">
        <v>0</v>
      </c>
      <c r="O15" s="21">
        <v>0</v>
      </c>
      <c r="P15" s="21">
        <v>0</v>
      </c>
      <c r="Q15" s="21">
        <v>0</v>
      </c>
      <c r="R15" s="21">
        <v>0</v>
      </c>
    </row>
    <row r="16" spans="1:18" ht="29" x14ac:dyDescent="0.35">
      <c r="A16" s="1" t="s">
        <v>73</v>
      </c>
      <c r="B16" s="5" t="s">
        <v>34</v>
      </c>
      <c r="C16" s="5" t="s">
        <v>53</v>
      </c>
      <c r="D16" s="5" t="s">
        <v>54</v>
      </c>
      <c r="E16" s="5"/>
      <c r="F16" s="5" t="s">
        <v>74</v>
      </c>
      <c r="G16" s="3">
        <v>5000000</v>
      </c>
      <c r="H16" s="3">
        <v>5000000</v>
      </c>
      <c r="I16" s="3">
        <v>0</v>
      </c>
      <c r="J16" s="21">
        <v>0</v>
      </c>
      <c r="K16" s="21">
        <v>0</v>
      </c>
      <c r="L16" s="21">
        <v>500000</v>
      </c>
      <c r="M16" s="21">
        <v>2000000</v>
      </c>
      <c r="N16" s="21">
        <v>2000000</v>
      </c>
      <c r="O16" s="21">
        <v>500000</v>
      </c>
      <c r="P16" s="21">
        <v>0</v>
      </c>
      <c r="Q16" s="21">
        <v>0</v>
      </c>
      <c r="R16" s="21">
        <v>0</v>
      </c>
    </row>
    <row r="17" spans="1:18" ht="29" x14ac:dyDescent="0.35">
      <c r="A17" s="1" t="s">
        <v>76</v>
      </c>
      <c r="B17" s="38" t="s">
        <v>45</v>
      </c>
      <c r="C17" s="1" t="s">
        <v>53</v>
      </c>
      <c r="D17" s="1" t="s">
        <v>54</v>
      </c>
      <c r="E17" s="1"/>
      <c r="F17" s="5" t="s">
        <v>77</v>
      </c>
      <c r="G17" s="37">
        <v>1300000</v>
      </c>
      <c r="H17" s="37">
        <v>1300000</v>
      </c>
      <c r="I17" s="3"/>
      <c r="J17" s="21"/>
      <c r="K17" s="21">
        <v>130000</v>
      </c>
      <c r="L17" s="21">
        <v>650000</v>
      </c>
      <c r="M17" s="21">
        <v>520000</v>
      </c>
      <c r="N17" s="21">
        <v>0</v>
      </c>
      <c r="O17" s="21">
        <v>0</v>
      </c>
      <c r="P17" s="21">
        <v>0</v>
      </c>
      <c r="Q17" s="21">
        <v>0</v>
      </c>
      <c r="R17" s="21">
        <v>0</v>
      </c>
    </row>
    <row r="18" spans="1:18" ht="43.5" x14ac:dyDescent="0.35">
      <c r="A18" s="1"/>
      <c r="B18" s="5" t="s">
        <v>34</v>
      </c>
      <c r="C18" s="5" t="s">
        <v>78</v>
      </c>
      <c r="D18" s="5" t="s">
        <v>79</v>
      </c>
      <c r="E18" s="5"/>
      <c r="F18" s="5" t="s">
        <v>80</v>
      </c>
      <c r="G18" s="3">
        <v>40000000</v>
      </c>
      <c r="H18" s="3">
        <v>40000000</v>
      </c>
      <c r="I18" s="3"/>
      <c r="J18" s="21">
        <v>0</v>
      </c>
      <c r="K18" s="21">
        <v>0</v>
      </c>
      <c r="L18" s="21">
        <v>8000000</v>
      </c>
      <c r="M18" s="21">
        <v>12000000</v>
      </c>
      <c r="N18" s="21">
        <v>12000000</v>
      </c>
      <c r="O18" s="21">
        <v>8000000</v>
      </c>
      <c r="P18" s="21">
        <v>0</v>
      </c>
      <c r="Q18" s="21">
        <v>0</v>
      </c>
      <c r="R18" s="21">
        <v>0</v>
      </c>
    </row>
    <row r="19" spans="1:18" x14ac:dyDescent="0.35">
      <c r="A19" s="4"/>
      <c r="B19" s="4"/>
      <c r="C19" s="4"/>
      <c r="D19" s="4"/>
      <c r="E19" s="4"/>
      <c r="F19" s="22" t="s">
        <v>81</v>
      </c>
      <c r="G19" s="13">
        <f t="shared" ref="G19:R19" si="0">SUM(G3:G18)</f>
        <v>533354659.28000003</v>
      </c>
      <c r="H19" s="13">
        <f t="shared" si="0"/>
        <v>517555624.88000005</v>
      </c>
      <c r="I19" s="13">
        <f t="shared" si="0"/>
        <v>15799034.4</v>
      </c>
      <c r="J19" s="13">
        <f t="shared" si="0"/>
        <v>0</v>
      </c>
      <c r="K19" s="13">
        <f t="shared" si="0"/>
        <v>35387300</v>
      </c>
      <c r="L19" s="13">
        <f t="shared" si="0"/>
        <v>105874258.40000001</v>
      </c>
      <c r="M19" s="13">
        <f t="shared" si="0"/>
        <v>113463931.2</v>
      </c>
      <c r="N19" s="13">
        <f t="shared" si="0"/>
        <v>113208686</v>
      </c>
      <c r="O19" s="13">
        <f t="shared" si="0"/>
        <v>83949287.560000002</v>
      </c>
      <c r="P19" s="13">
        <f t="shared" si="0"/>
        <v>59672161.719999999</v>
      </c>
      <c r="Q19" s="13">
        <f t="shared" si="0"/>
        <v>6000000</v>
      </c>
      <c r="R19" s="13">
        <f t="shared" si="0"/>
        <v>0</v>
      </c>
    </row>
    <row r="20" spans="1:18" x14ac:dyDescent="0.35">
      <c r="A20" s="4"/>
      <c r="B20" s="4"/>
      <c r="C20" s="4"/>
      <c r="D20" s="4"/>
      <c r="E20" s="4"/>
      <c r="F20" s="23"/>
      <c r="G20" s="24"/>
      <c r="H20" s="25"/>
      <c r="I20" s="26"/>
      <c r="J20" s="26"/>
      <c r="K20" s="26"/>
      <c r="L20" s="26"/>
      <c r="M20" s="26"/>
      <c r="N20" s="26"/>
      <c r="O20" s="26"/>
      <c r="P20" s="26"/>
      <c r="Q20" s="26"/>
      <c r="R20" s="26"/>
    </row>
    <row r="21" spans="1:18" x14ac:dyDescent="0.35">
      <c r="A21" s="4"/>
      <c r="B21" s="4"/>
      <c r="C21" s="4"/>
      <c r="D21" s="4"/>
      <c r="E21" s="4"/>
      <c r="F21" s="23"/>
      <c r="G21" s="24"/>
      <c r="H21" s="25"/>
      <c r="I21" s="26"/>
      <c r="J21" s="26"/>
      <c r="K21" s="26"/>
      <c r="L21" s="26"/>
      <c r="M21" s="26"/>
      <c r="N21" s="26"/>
      <c r="O21" s="26"/>
      <c r="P21" s="26"/>
      <c r="Q21" s="26"/>
      <c r="R21" s="26"/>
    </row>
    <row r="22" spans="1:18" x14ac:dyDescent="0.35">
      <c r="F22" s="23"/>
      <c r="G22" s="24"/>
      <c r="H22" s="25"/>
      <c r="I22" s="26"/>
      <c r="J22" s="26"/>
      <c r="K22" s="26"/>
      <c r="L22" s="26"/>
      <c r="M22" s="26"/>
      <c r="N22" s="26"/>
      <c r="O22" s="26"/>
      <c r="P22" s="26"/>
      <c r="Q22" s="26"/>
      <c r="R22" s="26"/>
    </row>
    <row r="23" spans="1:18" x14ac:dyDescent="0.35">
      <c r="F23" s="23"/>
      <c r="G23" s="24"/>
      <c r="H23" s="25"/>
      <c r="I23" s="26"/>
      <c r="J23" s="26"/>
      <c r="K23" s="26"/>
      <c r="L23" s="26"/>
      <c r="M23" s="26"/>
      <c r="N23" s="26"/>
      <c r="O23" s="26"/>
      <c r="P23" s="26"/>
      <c r="Q23" s="26"/>
      <c r="R23" s="26"/>
    </row>
    <row r="24" spans="1:18" x14ac:dyDescent="0.35">
      <c r="F24" s="23"/>
      <c r="G24" s="24"/>
      <c r="H24" s="25"/>
      <c r="I24" s="26"/>
      <c r="J24" s="26"/>
      <c r="K24" s="26"/>
      <c r="L24" s="26"/>
      <c r="M24" s="26"/>
      <c r="N24" s="26"/>
      <c r="O24" s="26"/>
      <c r="P24" s="26"/>
      <c r="Q24" s="26"/>
      <c r="R24" s="26"/>
    </row>
    <row r="25" spans="1:18" x14ac:dyDescent="0.35">
      <c r="F25" s="23"/>
      <c r="G25" s="24"/>
      <c r="H25" s="25"/>
      <c r="I25" s="26"/>
      <c r="J25" s="26"/>
      <c r="K25" s="26"/>
      <c r="L25" s="26"/>
      <c r="M25" s="26"/>
      <c r="N25" s="26"/>
      <c r="O25" s="26"/>
      <c r="P25" s="26"/>
      <c r="Q25" s="26"/>
      <c r="R25" s="26"/>
    </row>
    <row r="26" spans="1:18" x14ac:dyDescent="0.35">
      <c r="F26" s="23"/>
      <c r="G26" s="24"/>
      <c r="H26" s="25"/>
      <c r="I26" s="26"/>
      <c r="J26" s="26"/>
      <c r="K26" s="26"/>
      <c r="L26" s="26"/>
      <c r="M26" s="26"/>
      <c r="N26" s="26"/>
      <c r="O26" s="26"/>
      <c r="P26" s="26"/>
      <c r="Q26" s="26"/>
      <c r="R26" s="26"/>
    </row>
    <row r="27" spans="1:18" x14ac:dyDescent="0.35">
      <c r="F27" s="23"/>
      <c r="G27" s="24"/>
      <c r="H27" s="25"/>
      <c r="I27" s="26"/>
      <c r="J27" s="26"/>
      <c r="K27" s="26"/>
      <c r="L27" s="26"/>
      <c r="M27" s="26"/>
      <c r="N27" s="26"/>
      <c r="O27" s="26"/>
      <c r="P27" s="26"/>
      <c r="Q27" s="26"/>
      <c r="R27" s="26"/>
    </row>
    <row r="28" spans="1:18" x14ac:dyDescent="0.35">
      <c r="F28" s="23"/>
      <c r="G28" s="24"/>
      <c r="H28" s="25"/>
      <c r="I28" s="26"/>
      <c r="J28" s="26"/>
      <c r="K28" s="26"/>
      <c r="L28" s="26"/>
      <c r="M28" s="26"/>
      <c r="N28" s="26"/>
      <c r="O28" s="26"/>
      <c r="P28" s="26"/>
      <c r="Q28" s="26"/>
      <c r="R28" s="26"/>
    </row>
    <row r="29" spans="1:18" x14ac:dyDescent="0.35">
      <c r="F29" s="23"/>
      <c r="G29" s="24"/>
      <c r="H29" s="25"/>
      <c r="I29" s="26"/>
      <c r="J29" s="26"/>
      <c r="K29" s="26"/>
      <c r="L29" s="26"/>
      <c r="M29" s="26"/>
      <c r="N29" s="26"/>
      <c r="O29" s="26"/>
      <c r="P29" s="26"/>
      <c r="Q29" s="26"/>
      <c r="R29" s="26"/>
    </row>
    <row r="30" spans="1:18" x14ac:dyDescent="0.35">
      <c r="F30" s="23"/>
      <c r="G30" s="24"/>
      <c r="H30" s="25"/>
      <c r="I30" s="26"/>
      <c r="J30" s="26"/>
      <c r="K30" s="26"/>
      <c r="L30" s="26"/>
      <c r="M30" s="26"/>
      <c r="N30" s="26"/>
      <c r="O30" s="26"/>
      <c r="P30" s="26"/>
      <c r="Q30" s="26"/>
      <c r="R30" s="26"/>
    </row>
    <row r="31" spans="1:18" x14ac:dyDescent="0.35">
      <c r="F31" s="23"/>
      <c r="G31" s="24"/>
      <c r="H31" s="25"/>
      <c r="I31" s="26"/>
      <c r="J31" s="26"/>
      <c r="K31" s="26"/>
      <c r="L31" s="26"/>
      <c r="M31" s="26"/>
      <c r="N31" s="26"/>
      <c r="O31" s="26"/>
      <c r="P31" s="26"/>
      <c r="Q31" s="26"/>
      <c r="R31" s="26"/>
    </row>
    <row r="32" spans="1:18" x14ac:dyDescent="0.35">
      <c r="F32" s="23"/>
      <c r="G32" s="24"/>
      <c r="H32" s="25"/>
      <c r="I32" s="26"/>
      <c r="J32" s="26"/>
      <c r="K32" s="26"/>
      <c r="L32" s="26"/>
      <c r="M32" s="26"/>
      <c r="N32" s="26"/>
      <c r="O32" s="26"/>
      <c r="P32" s="26"/>
      <c r="Q32" s="26"/>
      <c r="R32" s="26"/>
    </row>
    <row r="33" spans="6:18" x14ac:dyDescent="0.35">
      <c r="F33" s="23"/>
      <c r="G33" s="24"/>
      <c r="H33" s="25"/>
      <c r="I33" s="26"/>
      <c r="J33" s="26"/>
      <c r="K33" s="26"/>
      <c r="L33" s="26"/>
      <c r="M33" s="26"/>
      <c r="N33" s="26"/>
      <c r="O33" s="26"/>
      <c r="P33" s="26"/>
      <c r="Q33" s="26"/>
      <c r="R33" s="26"/>
    </row>
    <row r="34" spans="6:18" x14ac:dyDescent="0.35">
      <c r="F34" s="23"/>
      <c r="G34" s="24"/>
      <c r="H34" s="25"/>
      <c r="I34" s="26"/>
      <c r="J34" s="26"/>
      <c r="K34" s="26"/>
      <c r="L34" s="26"/>
      <c r="M34" s="26"/>
      <c r="N34" s="26"/>
      <c r="O34" s="26"/>
      <c r="P34" s="26"/>
      <c r="Q34" s="26"/>
      <c r="R34" s="26"/>
    </row>
    <row r="35" spans="6:18" x14ac:dyDescent="0.35">
      <c r="F35" s="23"/>
      <c r="G35" s="24"/>
      <c r="H35" s="25"/>
      <c r="I35" s="26"/>
      <c r="J35" s="26"/>
      <c r="K35" s="26"/>
      <c r="L35" s="26"/>
      <c r="M35" s="26"/>
      <c r="N35" s="26"/>
      <c r="O35" s="26"/>
      <c r="P35" s="26"/>
      <c r="Q35" s="26"/>
      <c r="R35" s="26"/>
    </row>
    <row r="36" spans="6:18" s="20" customFormat="1" ht="15.5" x14ac:dyDescent="0.35">
      <c r="F36" s="23"/>
      <c r="G36" s="24"/>
      <c r="H36" s="25"/>
      <c r="I36" s="26"/>
      <c r="J36" s="26"/>
      <c r="K36" s="26"/>
      <c r="L36" s="26"/>
      <c r="M36" s="26"/>
      <c r="N36" s="26"/>
      <c r="O36" s="26"/>
      <c r="P36" s="26"/>
      <c r="Q36" s="26"/>
      <c r="R36" s="26"/>
    </row>
    <row r="37" spans="6:18" s="20" customFormat="1" ht="15.5" x14ac:dyDescent="0.35">
      <c r="F37" s="23"/>
      <c r="G37" s="24"/>
      <c r="H37" s="25"/>
      <c r="I37" s="26"/>
      <c r="J37" s="26"/>
      <c r="K37" s="26"/>
      <c r="L37" s="26"/>
      <c r="M37" s="26"/>
      <c r="N37" s="26"/>
      <c r="O37" s="26"/>
      <c r="P37" s="26"/>
      <c r="Q37" s="26"/>
      <c r="R37" s="26"/>
    </row>
    <row r="38" spans="6:18" s="20" customFormat="1" ht="15.5" x14ac:dyDescent="0.35">
      <c r="F38" s="23"/>
      <c r="G38" s="24"/>
      <c r="H38" s="25"/>
      <c r="I38" s="26"/>
      <c r="J38" s="26"/>
      <c r="K38" s="26"/>
      <c r="L38" s="26"/>
      <c r="M38" s="26"/>
      <c r="N38" s="26"/>
      <c r="O38" s="26"/>
      <c r="P38" s="26"/>
      <c r="Q38" s="26"/>
      <c r="R38" s="26"/>
    </row>
    <row r="39" spans="6:18" s="20" customFormat="1" ht="15.5" x14ac:dyDescent="0.35">
      <c r="F39" s="23"/>
      <c r="G39" s="24"/>
      <c r="H39" s="25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6:18" s="20" customFormat="1" ht="15.5" x14ac:dyDescent="0.35">
      <c r="F40" s="23"/>
      <c r="G40" s="24"/>
      <c r="H40" s="25"/>
      <c r="I40" s="26"/>
      <c r="J40" s="26"/>
      <c r="K40" s="26"/>
      <c r="L40" s="26"/>
      <c r="M40" s="26"/>
      <c r="N40" s="26"/>
      <c r="O40" s="26"/>
      <c r="P40" s="26"/>
      <c r="Q40" s="26"/>
      <c r="R40" s="26"/>
    </row>
    <row r="41" spans="6:18" s="20" customFormat="1" ht="15.5" x14ac:dyDescent="0.35">
      <c r="F41" s="23"/>
      <c r="G41" s="24"/>
      <c r="H41" s="25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6:18" s="20" customFormat="1" ht="15.5" x14ac:dyDescent="0.35">
      <c r="F42" s="23"/>
      <c r="G42" s="24"/>
      <c r="H42" s="25"/>
      <c r="I42" s="26"/>
      <c r="J42" s="26"/>
      <c r="K42" s="26"/>
      <c r="L42" s="26"/>
      <c r="M42" s="26"/>
      <c r="N42" s="26"/>
      <c r="O42" s="26"/>
      <c r="P42" s="26"/>
      <c r="Q42" s="26"/>
      <c r="R42" s="26"/>
    </row>
    <row r="43" spans="6:18" s="20" customFormat="1" ht="15.5" x14ac:dyDescent="0.35">
      <c r="F43" s="23"/>
      <c r="G43" s="24"/>
      <c r="H43" s="25"/>
      <c r="I43" s="26"/>
      <c r="J43" s="26"/>
      <c r="K43" s="26"/>
      <c r="L43" s="26"/>
      <c r="M43" s="26"/>
      <c r="N43" s="26"/>
      <c r="O43" s="26"/>
      <c r="P43" s="26"/>
      <c r="Q43" s="26"/>
      <c r="R43" s="26"/>
    </row>
    <row r="44" spans="6:18" s="20" customFormat="1" ht="15.5" x14ac:dyDescent="0.35">
      <c r="F44" s="23"/>
      <c r="G44" s="24"/>
      <c r="H44" s="25"/>
      <c r="I44" s="26"/>
      <c r="J44" s="26"/>
      <c r="K44" s="26"/>
      <c r="L44" s="26"/>
      <c r="M44" s="26"/>
      <c r="N44" s="26"/>
      <c r="O44" s="26"/>
      <c r="P44" s="26"/>
      <c r="Q44" s="26"/>
      <c r="R44" s="26"/>
    </row>
    <row r="45" spans="6:18" s="20" customFormat="1" ht="15.5" x14ac:dyDescent="0.35">
      <c r="F45" s="23"/>
      <c r="G45" s="24"/>
      <c r="H45" s="25"/>
      <c r="I45" s="26"/>
      <c r="J45" s="26"/>
      <c r="K45" s="26"/>
      <c r="L45" s="26"/>
      <c r="M45" s="26"/>
      <c r="N45" s="26"/>
      <c r="O45" s="26"/>
      <c r="P45" s="26"/>
      <c r="Q45" s="26"/>
      <c r="R45" s="26"/>
    </row>
    <row r="46" spans="6:18" s="20" customFormat="1" ht="15.5" x14ac:dyDescent="0.35">
      <c r="F46" s="23"/>
      <c r="G46" s="24"/>
      <c r="H46" s="25"/>
      <c r="I46" s="26"/>
      <c r="J46" s="26"/>
      <c r="K46" s="26"/>
      <c r="L46" s="26"/>
      <c r="M46" s="26"/>
      <c r="N46" s="26"/>
      <c r="O46" s="26"/>
      <c r="P46" s="26"/>
      <c r="Q46" s="26"/>
      <c r="R46" s="26"/>
    </row>
    <row r="47" spans="6:18" s="20" customFormat="1" ht="15.5" x14ac:dyDescent="0.35">
      <c r="F47" s="23"/>
      <c r="G47" s="24"/>
      <c r="H47" s="25"/>
      <c r="I47" s="26"/>
      <c r="J47" s="26"/>
      <c r="K47" s="26"/>
      <c r="L47" s="26"/>
      <c r="M47" s="26"/>
      <c r="N47" s="26"/>
      <c r="O47" s="26"/>
      <c r="P47" s="26"/>
      <c r="Q47" s="26"/>
      <c r="R47" s="26"/>
    </row>
    <row r="48" spans="6:18" s="20" customFormat="1" ht="15.5" x14ac:dyDescent="0.35">
      <c r="F48" s="23"/>
      <c r="G48" s="24"/>
      <c r="H48" s="25"/>
      <c r="I48" s="26"/>
      <c r="J48" s="26"/>
      <c r="K48" s="26"/>
      <c r="L48" s="26"/>
      <c r="M48" s="26"/>
      <c r="N48" s="26"/>
      <c r="O48" s="26"/>
      <c r="P48" s="26"/>
      <c r="Q48" s="26"/>
      <c r="R48" s="26"/>
    </row>
    <row r="49" spans="6:18" s="20" customFormat="1" ht="15.5" x14ac:dyDescent="0.35">
      <c r="F49" s="23"/>
      <c r="G49" s="24"/>
      <c r="H49" s="25"/>
      <c r="I49" s="26"/>
      <c r="J49" s="26"/>
      <c r="K49" s="26"/>
      <c r="L49" s="26"/>
      <c r="M49" s="26"/>
      <c r="N49" s="26"/>
      <c r="O49" s="26"/>
      <c r="P49" s="26"/>
      <c r="Q49" s="26"/>
      <c r="R49" s="26"/>
    </row>
    <row r="50" spans="6:18" s="20" customFormat="1" ht="15.5" x14ac:dyDescent="0.35">
      <c r="F50" s="23"/>
      <c r="G50" s="24"/>
      <c r="H50" s="25"/>
      <c r="I50" s="26"/>
      <c r="J50" s="26"/>
      <c r="K50" s="26"/>
      <c r="L50" s="26"/>
      <c r="M50" s="26"/>
      <c r="N50" s="26"/>
      <c r="O50" s="26"/>
      <c r="P50" s="26"/>
      <c r="Q50" s="26"/>
      <c r="R50" s="26"/>
    </row>
    <row r="51" spans="6:18" s="20" customFormat="1" ht="15.5" x14ac:dyDescent="0.35">
      <c r="F51" s="23"/>
      <c r="G51" s="24"/>
      <c r="H51" s="25"/>
      <c r="I51" s="26"/>
      <c r="J51" s="26"/>
      <c r="K51" s="26"/>
      <c r="L51" s="26"/>
      <c r="M51" s="26"/>
      <c r="N51" s="26"/>
      <c r="O51" s="26"/>
      <c r="P51" s="26"/>
      <c r="Q51" s="26"/>
      <c r="R51" s="26"/>
    </row>
    <row r="52" spans="6:18" s="20" customFormat="1" ht="15.5" x14ac:dyDescent="0.35">
      <c r="F52" s="23"/>
      <c r="G52" s="27"/>
      <c r="I52" s="26"/>
      <c r="J52" s="26"/>
      <c r="K52" s="26"/>
      <c r="L52" s="26"/>
      <c r="M52" s="26"/>
      <c r="N52" s="26"/>
      <c r="O52" s="26"/>
      <c r="P52" s="26"/>
      <c r="Q52" s="26"/>
      <c r="R52" s="26"/>
    </row>
    <row r="53" spans="6:18" s="20" customFormat="1" ht="15.5" x14ac:dyDescent="0.35">
      <c r="F53" s="23"/>
      <c r="G53" s="27"/>
      <c r="I53" s="26"/>
      <c r="J53" s="26"/>
      <c r="K53" s="26"/>
      <c r="L53" s="26"/>
      <c r="M53" s="26"/>
      <c r="N53" s="26"/>
      <c r="O53" s="26"/>
      <c r="P53" s="26"/>
      <c r="Q53" s="26"/>
      <c r="R53" s="26"/>
    </row>
    <row r="54" spans="6:18" s="20" customFormat="1" ht="15.5" x14ac:dyDescent="0.35">
      <c r="F54" s="23"/>
      <c r="G54" s="27"/>
      <c r="I54" s="26"/>
      <c r="J54" s="26"/>
      <c r="K54" s="26"/>
      <c r="L54" s="26"/>
      <c r="M54" s="26"/>
      <c r="N54" s="26"/>
      <c r="O54" s="26"/>
      <c r="P54" s="26"/>
      <c r="Q54" s="26"/>
      <c r="R54" s="26"/>
    </row>
    <row r="55" spans="6:18" s="20" customFormat="1" ht="15.5" x14ac:dyDescent="0.35">
      <c r="F55" s="23"/>
      <c r="G55" s="27"/>
      <c r="I55" s="26"/>
      <c r="J55" s="26"/>
      <c r="K55" s="26"/>
      <c r="L55" s="26"/>
      <c r="M55" s="26"/>
      <c r="N55" s="26"/>
      <c r="O55" s="26"/>
      <c r="P55" s="26"/>
      <c r="Q55" s="26"/>
      <c r="R55" s="26"/>
    </row>
    <row r="56" spans="6:18" s="20" customFormat="1" ht="15.5" x14ac:dyDescent="0.35">
      <c r="F56" s="23"/>
      <c r="G56" s="27"/>
      <c r="I56" s="26"/>
      <c r="J56" s="26"/>
      <c r="K56" s="26"/>
      <c r="L56" s="26"/>
      <c r="M56" s="26"/>
      <c r="N56" s="26"/>
      <c r="O56" s="26"/>
      <c r="P56" s="26"/>
      <c r="Q56" s="26"/>
      <c r="R56" s="26"/>
    </row>
    <row r="57" spans="6:18" s="20" customFormat="1" ht="15.5" x14ac:dyDescent="0.35">
      <c r="F57" s="23"/>
      <c r="G57" s="27"/>
      <c r="I57" s="26"/>
      <c r="J57" s="26"/>
      <c r="K57" s="26"/>
      <c r="L57" s="26"/>
      <c r="M57" s="26"/>
      <c r="N57" s="26"/>
      <c r="O57" s="26"/>
      <c r="P57" s="26"/>
      <c r="Q57" s="26"/>
      <c r="R57" s="26"/>
    </row>
    <row r="58" spans="6:18" s="20" customFormat="1" ht="15.5" x14ac:dyDescent="0.35">
      <c r="F58" s="23"/>
      <c r="G58" s="27"/>
      <c r="H58" s="25"/>
      <c r="I58" s="26"/>
      <c r="J58" s="26"/>
      <c r="K58" s="26"/>
      <c r="L58" s="26"/>
      <c r="M58" s="26"/>
      <c r="N58" s="26"/>
      <c r="O58" s="26"/>
      <c r="P58" s="26"/>
      <c r="Q58" s="26"/>
      <c r="R58" s="26"/>
    </row>
    <row r="59" spans="6:18" s="20" customFormat="1" ht="15.5" x14ac:dyDescent="0.35">
      <c r="F59" s="23"/>
      <c r="G59" s="24"/>
      <c r="H59" s="25"/>
      <c r="I59" s="26"/>
      <c r="J59" s="26"/>
      <c r="K59" s="26"/>
      <c r="L59" s="26"/>
      <c r="M59" s="26"/>
      <c r="N59" s="26"/>
      <c r="O59" s="26"/>
      <c r="P59" s="26"/>
      <c r="Q59" s="26"/>
      <c r="R59" s="26"/>
    </row>
    <row r="60" spans="6:18" s="20" customFormat="1" ht="15.5" x14ac:dyDescent="0.35">
      <c r="F60" s="23"/>
      <c r="G60" s="24"/>
      <c r="H60" s="25"/>
      <c r="I60" s="26"/>
      <c r="J60" s="26"/>
      <c r="K60" s="26"/>
      <c r="L60" s="26"/>
      <c r="M60" s="26"/>
      <c r="N60" s="26"/>
      <c r="O60" s="26"/>
      <c r="P60" s="26"/>
      <c r="Q60" s="26"/>
      <c r="R60" s="26"/>
    </row>
    <row r="61" spans="6:18" s="20" customFormat="1" ht="15.5" x14ac:dyDescent="0.35">
      <c r="F61" s="23"/>
      <c r="G61" s="24"/>
      <c r="H61" s="25"/>
      <c r="I61" s="26"/>
      <c r="J61" s="26"/>
      <c r="K61" s="26"/>
      <c r="L61" s="26"/>
      <c r="M61" s="26"/>
      <c r="N61" s="26"/>
      <c r="O61" s="26"/>
      <c r="P61" s="26"/>
      <c r="Q61" s="26"/>
      <c r="R61" s="26"/>
    </row>
    <row r="62" spans="6:18" s="20" customFormat="1" ht="15.5" x14ac:dyDescent="0.35">
      <c r="F62" s="23"/>
      <c r="G62" s="24"/>
      <c r="H62" s="25"/>
      <c r="I62" s="26"/>
      <c r="J62" s="26"/>
      <c r="K62" s="26"/>
      <c r="L62" s="26"/>
      <c r="M62" s="26"/>
      <c r="N62" s="26"/>
      <c r="O62" s="26"/>
      <c r="P62" s="26"/>
      <c r="Q62" s="26"/>
      <c r="R62" s="26"/>
    </row>
    <row r="63" spans="6:18" s="20" customFormat="1" ht="15.5" x14ac:dyDescent="0.35">
      <c r="F63" s="28"/>
      <c r="G63" s="24"/>
      <c r="H63" s="25"/>
      <c r="I63" s="26"/>
      <c r="J63" s="26"/>
      <c r="K63" s="26"/>
      <c r="L63" s="26"/>
      <c r="M63" s="26"/>
      <c r="N63" s="26"/>
      <c r="O63" s="26"/>
      <c r="P63" s="26"/>
      <c r="Q63" s="26"/>
      <c r="R63" s="26"/>
    </row>
    <row r="64" spans="6:18" s="20" customFormat="1" ht="15.5" x14ac:dyDescent="0.35">
      <c r="F64" s="23"/>
      <c r="G64" s="24"/>
      <c r="H64" s="25"/>
      <c r="I64" s="26"/>
      <c r="J64" s="26"/>
      <c r="K64" s="26"/>
      <c r="L64" s="26"/>
      <c r="M64" s="26"/>
      <c r="N64" s="26"/>
      <c r="O64" s="26"/>
      <c r="P64" s="26"/>
      <c r="Q64" s="26"/>
      <c r="R64" s="26"/>
    </row>
    <row r="65" spans="1:18" s="20" customFormat="1" ht="15.5" x14ac:dyDescent="0.35">
      <c r="F65" s="23"/>
      <c r="G65" s="24"/>
      <c r="H65" s="25"/>
      <c r="I65" s="26"/>
      <c r="J65" s="26"/>
      <c r="K65" s="26"/>
      <c r="L65" s="26"/>
      <c r="M65" s="26"/>
      <c r="N65" s="26"/>
      <c r="O65" s="26"/>
      <c r="P65" s="26"/>
      <c r="Q65" s="26"/>
      <c r="R65" s="26"/>
    </row>
    <row r="66" spans="1:18" s="20" customFormat="1" ht="15.5" x14ac:dyDescent="0.35">
      <c r="F66" s="23"/>
      <c r="G66" s="24"/>
      <c r="H66" s="25"/>
      <c r="I66" s="26"/>
      <c r="J66" s="26"/>
      <c r="K66" s="26"/>
      <c r="L66" s="26"/>
      <c r="M66" s="26"/>
      <c r="N66" s="26"/>
      <c r="O66" s="26"/>
      <c r="P66" s="26"/>
      <c r="Q66" s="26"/>
      <c r="R66" s="26"/>
    </row>
    <row r="67" spans="1:18" s="20" customFormat="1" ht="15.5" x14ac:dyDescent="0.35">
      <c r="F67" s="23"/>
      <c r="G67" s="24"/>
      <c r="H67" s="25"/>
      <c r="I67" s="26"/>
      <c r="J67" s="26"/>
      <c r="K67" s="26"/>
      <c r="L67" s="26"/>
      <c r="M67" s="26"/>
      <c r="N67" s="26"/>
      <c r="O67" s="26"/>
      <c r="P67" s="26"/>
      <c r="Q67" s="26"/>
      <c r="R67" s="26"/>
    </row>
    <row r="68" spans="1:18" s="20" customFormat="1" ht="15.5" x14ac:dyDescent="0.35">
      <c r="F68" s="23"/>
      <c r="G68" s="24"/>
      <c r="H68" s="25"/>
      <c r="I68" s="26"/>
      <c r="J68" s="26"/>
      <c r="K68" s="26"/>
      <c r="L68" s="26"/>
      <c r="M68" s="26"/>
      <c r="N68" s="26"/>
      <c r="O68" s="26"/>
      <c r="P68" s="26"/>
      <c r="Q68" s="26"/>
      <c r="R68" s="26"/>
    </row>
    <row r="69" spans="1:18" s="20" customFormat="1" ht="15.5" x14ac:dyDescent="0.35">
      <c r="F69" s="23"/>
      <c r="G69" s="24"/>
      <c r="H69" s="25"/>
      <c r="I69" s="29"/>
      <c r="J69" s="26"/>
      <c r="K69" s="26"/>
      <c r="L69" s="26"/>
      <c r="M69" s="26"/>
      <c r="N69" s="26"/>
      <c r="O69" s="26"/>
      <c r="P69" s="26"/>
      <c r="Q69" s="26"/>
      <c r="R69" s="26"/>
    </row>
    <row r="70" spans="1:18" s="20" customFormat="1" ht="15.5" x14ac:dyDescent="0.35">
      <c r="F70" s="23"/>
      <c r="G70" s="24"/>
      <c r="H70" s="25"/>
      <c r="I70" s="26"/>
      <c r="J70" s="26"/>
      <c r="K70" s="26"/>
      <c r="L70" s="26"/>
      <c r="M70" s="26"/>
      <c r="N70" s="26"/>
      <c r="O70" s="26"/>
      <c r="P70" s="26"/>
      <c r="Q70" s="26"/>
      <c r="R70" s="26"/>
    </row>
    <row r="71" spans="1:18" ht="15.5" x14ac:dyDescent="0.35">
      <c r="A71" s="20"/>
      <c r="B71" s="20"/>
      <c r="C71" s="20"/>
      <c r="D71" s="20"/>
      <c r="E71" s="20"/>
      <c r="F71" s="23"/>
      <c r="G71" s="24"/>
      <c r="H71" s="25"/>
      <c r="I71" s="26"/>
    </row>
    <row r="72" spans="1:18" ht="15.5" x14ac:dyDescent="0.35">
      <c r="A72" s="20"/>
      <c r="B72" s="20"/>
      <c r="C72" s="20"/>
      <c r="D72" s="20"/>
      <c r="E72" s="20"/>
      <c r="F72" s="23"/>
      <c r="G72" s="24"/>
      <c r="H72" s="25"/>
      <c r="I72" s="26"/>
    </row>
    <row r="73" spans="1:18" ht="15.5" x14ac:dyDescent="0.35">
      <c r="A73" s="20"/>
      <c r="B73" s="20"/>
      <c r="C73" s="20"/>
      <c r="D73" s="20"/>
      <c r="E73" s="20"/>
      <c r="F73" s="23"/>
      <c r="G73" s="24"/>
      <c r="H73" s="25"/>
      <c r="I73" s="26"/>
    </row>
    <row r="74" spans="1:18" ht="15.5" x14ac:dyDescent="0.35">
      <c r="A74" s="20"/>
      <c r="B74" s="20"/>
      <c r="C74" s="20"/>
      <c r="D74" s="20"/>
      <c r="E74" s="20"/>
      <c r="F74" s="23"/>
      <c r="G74" s="24"/>
      <c r="H74" s="25"/>
      <c r="I74" s="26"/>
    </row>
    <row r="75" spans="1:18" ht="15.5" x14ac:dyDescent="0.35">
      <c r="A75" s="20"/>
      <c r="B75" s="20"/>
      <c r="C75" s="20"/>
      <c r="D75" s="20"/>
      <c r="E75" s="20"/>
      <c r="F75" s="23"/>
      <c r="G75" s="24"/>
      <c r="H75" s="25"/>
      <c r="I75" s="26"/>
    </row>
    <row r="76" spans="1:18" ht="15.5" x14ac:dyDescent="0.35">
      <c r="A76" s="20"/>
      <c r="B76" s="20"/>
      <c r="C76" s="20"/>
      <c r="D76" s="20"/>
      <c r="E76" s="20"/>
      <c r="F76" s="23"/>
      <c r="G76" s="24"/>
      <c r="H76" s="25"/>
      <c r="I76" s="26"/>
    </row>
    <row r="77" spans="1:18" ht="15.5" x14ac:dyDescent="0.35">
      <c r="A77" s="20"/>
      <c r="B77" s="20"/>
      <c r="C77" s="20"/>
      <c r="D77" s="20"/>
      <c r="E77" s="20"/>
      <c r="F77" s="23"/>
      <c r="G77" s="24"/>
      <c r="H77" s="25"/>
      <c r="I77" s="26"/>
    </row>
    <row r="78" spans="1:18" ht="15.5" x14ac:dyDescent="0.35">
      <c r="A78" s="20"/>
      <c r="B78" s="20"/>
      <c r="C78" s="20"/>
      <c r="D78" s="20"/>
      <c r="E78" s="20"/>
      <c r="F78" s="23"/>
      <c r="G78" s="24"/>
      <c r="H78" s="25"/>
      <c r="I78" s="26"/>
    </row>
    <row r="79" spans="1:18" ht="15.5" x14ac:dyDescent="0.35">
      <c r="A79" s="20"/>
      <c r="B79" s="20"/>
      <c r="C79" s="20"/>
      <c r="D79" s="20"/>
      <c r="E79" s="20"/>
      <c r="F79" s="28"/>
      <c r="G79" s="24"/>
      <c r="H79" s="25"/>
      <c r="I79" s="26"/>
    </row>
    <row r="80" spans="1:18" ht="15.5" x14ac:dyDescent="0.35">
      <c r="A80" s="20"/>
      <c r="B80" s="20"/>
      <c r="C80" s="20"/>
      <c r="D80" s="20"/>
      <c r="E80" s="20"/>
      <c r="F80" s="23"/>
      <c r="G80" s="24"/>
      <c r="H80" s="25"/>
      <c r="I80" s="26"/>
    </row>
    <row r="81" spans="1:9" ht="15.5" x14ac:dyDescent="0.35">
      <c r="A81" s="20"/>
      <c r="B81" s="20"/>
      <c r="C81" s="20"/>
      <c r="D81" s="20"/>
      <c r="E81" s="20"/>
      <c r="F81" s="23"/>
      <c r="G81" s="24"/>
      <c r="H81" s="25"/>
      <c r="I81" s="26"/>
    </row>
    <row r="82" spans="1:9" ht="15.5" x14ac:dyDescent="0.35">
      <c r="A82" s="20"/>
      <c r="B82" s="20"/>
      <c r="C82" s="20"/>
      <c r="D82" s="20"/>
      <c r="E82" s="20"/>
      <c r="F82" s="23"/>
      <c r="G82" s="24"/>
      <c r="H82" s="25"/>
      <c r="I82" s="26"/>
    </row>
    <row r="83" spans="1:9" ht="15.5" x14ac:dyDescent="0.35">
      <c r="A83" s="20"/>
      <c r="B83" s="20"/>
      <c r="C83" s="20"/>
      <c r="D83" s="20"/>
      <c r="E83" s="20"/>
      <c r="F83" s="23"/>
      <c r="G83" s="24"/>
      <c r="H83" s="25"/>
      <c r="I83" s="26"/>
    </row>
    <row r="84" spans="1:9" ht="15.5" x14ac:dyDescent="0.35">
      <c r="A84" s="20"/>
      <c r="B84" s="20"/>
      <c r="C84" s="20"/>
      <c r="D84" s="20"/>
      <c r="E84" s="20"/>
      <c r="F84" s="23"/>
      <c r="G84" s="24"/>
      <c r="H84" s="25"/>
      <c r="I84" s="26"/>
    </row>
    <row r="85" spans="1:9" ht="15.5" x14ac:dyDescent="0.35">
      <c r="A85" s="20"/>
      <c r="B85" s="20"/>
      <c r="C85" s="20"/>
      <c r="D85" s="20"/>
      <c r="E85" s="20"/>
      <c r="F85" s="23"/>
      <c r="G85" s="24"/>
      <c r="H85" s="25"/>
      <c r="I85" s="26"/>
    </row>
    <row r="86" spans="1:9" ht="15.5" x14ac:dyDescent="0.35">
      <c r="A86" s="20"/>
      <c r="B86" s="20"/>
      <c r="C86" s="20"/>
      <c r="D86" s="20"/>
      <c r="E86" s="20"/>
      <c r="F86" s="23"/>
      <c r="G86" s="24"/>
      <c r="H86" s="25"/>
      <c r="I86" s="26"/>
    </row>
  </sheetData>
  <mergeCells count="1">
    <mergeCell ref="A1:R1"/>
  </mergeCells>
  <pageMargins left="0.31527777777777799" right="0.23611111111111099" top="0.74791666666666701" bottom="0.74791666666666701" header="0.51180555555555496" footer="0.51180555555555496"/>
  <pageSetup paperSize="8" scale="51" firstPageNumber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3</vt:i4>
      </vt:variant>
    </vt:vector>
  </HeadingPairs>
  <TitlesOfParts>
    <vt:vector size="8" baseType="lpstr">
      <vt:lpstr>Tabella Articolo 3</vt:lpstr>
      <vt:lpstr>AllegatoA1_Crono_procedurale</vt:lpstr>
      <vt:lpstr>Allegato A2_Anticipzioni</vt:lpstr>
      <vt:lpstr>Allegato B1_PianoFin_Accordo</vt:lpstr>
      <vt:lpstr>Allegato B2_PianoFin_Interv</vt:lpstr>
      <vt:lpstr>'Allegato A2_Anticipzioni'!Area_stampa</vt:lpstr>
      <vt:lpstr>'Allegato B2_PianoFin_Interv'!Area_stampa</vt:lpstr>
      <vt:lpstr>'Tabella Articolo 3'!Area_stampa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</dc:creator>
  <dc:description/>
  <cp:lastModifiedBy>Tea Ivanisevic</cp:lastModifiedBy>
  <cp:revision>14</cp:revision>
  <cp:lastPrinted>2024-01-23T10:27:32Z</cp:lastPrinted>
  <dcterms:created xsi:type="dcterms:W3CDTF">2023-09-05T16:06:19Z</dcterms:created>
  <dcterms:modified xsi:type="dcterms:W3CDTF">2024-01-23T10:28:00Z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97a60d-5525-435b-8989-8eb48ac0c8cd_Enabled">
    <vt:lpwstr>true</vt:lpwstr>
  </property>
  <property fmtid="{D5CDD505-2E9C-101B-9397-08002B2CF9AE}" pid="3" name="MSIP_Label_5097a60d-5525-435b-8989-8eb48ac0c8cd_SetDate">
    <vt:lpwstr>2023-11-06T10:58:52Z</vt:lpwstr>
  </property>
  <property fmtid="{D5CDD505-2E9C-101B-9397-08002B2CF9AE}" pid="4" name="MSIP_Label_5097a60d-5525-435b-8989-8eb48ac0c8cd_Method">
    <vt:lpwstr>Standard</vt:lpwstr>
  </property>
  <property fmtid="{D5CDD505-2E9C-101B-9397-08002B2CF9AE}" pid="5" name="MSIP_Label_5097a60d-5525-435b-8989-8eb48ac0c8cd_Name">
    <vt:lpwstr>defa4170-0d19-0005-0004-bc88714345d2</vt:lpwstr>
  </property>
  <property fmtid="{D5CDD505-2E9C-101B-9397-08002B2CF9AE}" pid="6" name="MSIP_Label_5097a60d-5525-435b-8989-8eb48ac0c8cd_SiteId">
    <vt:lpwstr>3e90938b-8b27-4762-b4e8-006a8127a119</vt:lpwstr>
  </property>
  <property fmtid="{D5CDD505-2E9C-101B-9397-08002B2CF9AE}" pid="7" name="MSIP_Label_5097a60d-5525-435b-8989-8eb48ac0c8cd_ActionId">
    <vt:lpwstr>759e74fd-e44d-409e-aea2-43bc96ec0789</vt:lpwstr>
  </property>
  <property fmtid="{D5CDD505-2E9C-101B-9397-08002B2CF9AE}" pid="8" name="MSIP_Label_5097a60d-5525-435b-8989-8eb48ac0c8cd_ContentBits">
    <vt:lpwstr>0</vt:lpwstr>
  </property>
</Properties>
</file>